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akifls01\shares\041-融資課\＠Ｉ１貸付\Ｉ10貸付一般\04_システム関連事務\01_システム関係\R7\01_借用証書の電子化\15_機構HP改修\"/>
    </mc:Choice>
  </mc:AlternateContent>
  <xr:revisionPtr revIDLastSave="0" documentId="13_ncr:1_{A87DCCB8-C4DE-42D6-8B0C-9C2AB35091C2}" xr6:coauthVersionLast="47" xr6:coauthVersionMax="47" xr10:uidLastSave="{00000000-0000-0000-0000-000000000000}"/>
  <bookViews>
    <workbookView xWindow="-120" yWindow="-120" windowWidth="29040" windowHeight="15840" xr2:uid="{00000000-000D-0000-FFFF-FFFF00000000}"/>
  </bookViews>
  <sheets>
    <sheet name="様式第７号" sheetId="2" r:id="rId1"/>
    <sheet name="様式第８号" sheetId="3" r:id="rId2"/>
    <sheet name="様式第７号 (記入例)" sheetId="8" r:id="rId3"/>
    <sheet name="様式第８号 (記入例)" sheetId="9" r:id="rId4"/>
    <sheet name="事業名" sheetId="4" r:id="rId5"/>
    <sheet name="貸付日他" sheetId="5" r:id="rId6"/>
  </sheets>
  <definedNames>
    <definedName name="_R2下半期貸付月">貸付日他!$D$20:$D$24</definedName>
    <definedName name="_R3上半期貸付月">貸付日他!$D$25:$D$33</definedName>
    <definedName name="_xlnm.Print_Area" localSheetId="4">事業名!$A$1:$L$38</definedName>
    <definedName name="_xlnm.Print_Area" localSheetId="0">様式第７号!$C$1:$AK$34</definedName>
    <definedName name="_xlnm.Print_Area" localSheetId="2">'様式第７号 (記入例)'!$C$1:$AK$34</definedName>
    <definedName name="_xlnm.Print_Area" localSheetId="1">様式第８号!$C$1:$AK$49</definedName>
    <definedName name="_xlnm.Print_Area" localSheetId="3">'様式第８号 (記入例)'!$C$1:$AK$49</definedName>
    <definedName name="R2.10貸付日">貸付日他!$E$22:$F$22</definedName>
    <definedName name="R2.11貸付日">貸付日他!$E$23:$F$23</definedName>
    <definedName name="R2.12貸付日">貸付日他!$E$24:$F$24</definedName>
    <definedName name="R2.8貸付日">貸付日他!$E$20:$F$20</definedName>
    <definedName name="R2.9貸付日">貸付日他!$E$21</definedName>
    <definedName name="R3.1貸付日">貸付日他!$E$25:$F$25</definedName>
    <definedName name="R3.2貸付日">貸付日他!$E$26:$F$26</definedName>
    <definedName name="R3.3貸付日">貸付日他!$E$27:$F$27</definedName>
    <definedName name="R3.4貸付日">貸付日他!$E$28:$F$28</definedName>
    <definedName name="R3.5貸付日">貸付日他!$E$29:$G$29</definedName>
    <definedName name="R3.6貸付日">貸付日他!$E$30:$F$30</definedName>
    <definedName name="R3.7貸付日">貸付日他!$E$31:$F$31</definedName>
    <definedName name="R3.8貸付日">貸付日他!$E$32:$F$32</definedName>
    <definedName name="R3.9貸付日">貸付日他!$E$33</definedName>
    <definedName name="ガス">事業名!$C$27:$F$27</definedName>
    <definedName name="と畜場">事業名!$C$32:$E$32</definedName>
    <definedName name="一般">事業名!$C$11:$K$11</definedName>
    <definedName name="一般交通">事業名!$C$24:$I$24</definedName>
    <definedName name="一般廃棄物処理">事業名!$C$9:$F$9</definedName>
    <definedName name="一般補助施設整備等">事業名!$C$10</definedName>
    <definedName name="下水道">事業名!$C$33:$J$33</definedName>
    <definedName name="過疎対策">事業名!$C$19:$H$19</definedName>
    <definedName name="過疎対策事業">事業名!$C$43:$M$43</definedName>
    <definedName name="過疎対策事業以外">事業名!$C$42:$H$42</definedName>
    <definedName name="介護サービス">事業名!$C$30:$G$30</definedName>
    <definedName name="学校教育施設等整備">事業名!$C$7:$F$7</definedName>
    <definedName name="簡易水道">事業名!$C$22:$G$22</definedName>
    <definedName name="観光施設">事業名!$C$34:$E$34</definedName>
    <definedName name="緊急自然災害防止対策">事業名!$C$18</definedName>
    <definedName name="緊急防災・減災">事業名!$C$16</definedName>
    <definedName name="公営住宅">事業名!$C$6:$D$6</definedName>
    <definedName name="公共施設等適正管理推進">事業名!$C$17:$D$17</definedName>
    <definedName name="公共事業等">事業名!$C$5:$E$5</definedName>
    <definedName name="工業用水道">事業名!$C$23:$E$23</definedName>
    <definedName name="港湾整備">事業名!$C$28:$F$28</definedName>
    <definedName name="高速鉄道">事業名!$C$25:$J$25</definedName>
    <definedName name="合併特例">事業名!$C$15:$F$15</definedName>
    <definedName name="産業廃棄物処理">事業名!$C$36:$D$36</definedName>
    <definedName name="市場">事業名!$C$31:$F$31</definedName>
    <definedName name="社会福祉施設整備">事業名!$C$8:$D$8</definedName>
    <definedName name="上水道">事業名!$C$21:$G$21</definedName>
    <definedName name="地域活性化">事業名!$C$12:$M$12</definedName>
    <definedName name="地方道路等整備">事業名!$C$14</definedName>
    <definedName name="駐車場">事業名!$C$35:$D$35</definedName>
    <definedName name="電気">事業名!$C$26:$N$26</definedName>
    <definedName name="病院">事業名!$C$29:$I$29</definedName>
    <definedName name="防災対策">事業名!$C$13:$G$13</definedName>
    <definedName name="臨時財政対策債">事業名!$C$20:$D$20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20" i="5" l="1"/>
  <c r="A36" i="3" l="1"/>
  <c r="AL16" i="2" l="1"/>
  <c r="AP39" i="2"/>
  <c r="AH8" i="3" l="1"/>
  <c r="AP61" i="9"/>
  <c r="AF51" i="9" s="1"/>
  <c r="AP60" i="9"/>
  <c r="AE51" i="9" s="1"/>
  <c r="AP59" i="9"/>
  <c r="AD51" i="9" s="1"/>
  <c r="AP58" i="9"/>
  <c r="AC51" i="9" s="1"/>
  <c r="AP56" i="9"/>
  <c r="AP55" i="9"/>
  <c r="AP54" i="9"/>
  <c r="Y51" i="9" s="1"/>
  <c r="AA51" i="9"/>
  <c r="Z51" i="9"/>
  <c r="AP64" i="9"/>
  <c r="AI51" i="9" s="1"/>
  <c r="AP62" i="9"/>
  <c r="AG51" i="9" s="1"/>
  <c r="AP57" i="9"/>
  <c r="AB51" i="9" s="1"/>
  <c r="AP53" i="9"/>
  <c r="AP45" i="8"/>
  <c r="AJ36" i="8" s="1"/>
  <c r="AP44" i="8"/>
  <c r="AP43" i="8"/>
  <c r="AP42" i="8"/>
  <c r="AG36" i="8" s="1"/>
  <c r="AP40" i="8"/>
  <c r="AF36" i="8" s="1"/>
  <c r="AP39" i="8"/>
  <c r="AP38" i="8"/>
  <c r="AI36" i="8"/>
  <c r="AH36" i="8"/>
  <c r="AE36" i="8"/>
  <c r="AD36" i="8"/>
  <c r="AL16" i="8"/>
  <c r="W11" i="8"/>
  <c r="M11" i="8"/>
  <c r="E38" i="5"/>
  <c r="E39" i="5"/>
  <c r="E37" i="5"/>
  <c r="E36" i="5"/>
  <c r="R36" i="8" l="1"/>
  <c r="AC36" i="8" s="1"/>
  <c r="AK36" i="8" s="1"/>
  <c r="X51" i="9"/>
  <c r="AN59" i="9"/>
  <c r="AP63" i="9"/>
  <c r="AH51" i="9" s="1"/>
  <c r="AL51" i="9" l="1"/>
  <c r="V51" i="9"/>
  <c r="AF24" i="2"/>
  <c r="W51" i="9" l="1"/>
  <c r="AJ51" i="9" s="1"/>
  <c r="J51" i="9"/>
  <c r="T51" i="9" s="1"/>
  <c r="D8" i="5"/>
  <c r="M33" i="5" s="1"/>
  <c r="AP59" i="3" l="1"/>
  <c r="G1" i="3" l="1"/>
  <c r="X31" i="3" l="1"/>
  <c r="AH31" i="3"/>
  <c r="AP61" i="3" l="1"/>
  <c r="AP43" i="2"/>
  <c r="AP40" i="2"/>
  <c r="AP38" i="2"/>
  <c r="AP42" i="2"/>
  <c r="N18" i="3"/>
  <c r="S4" i="3"/>
  <c r="N37" i="3"/>
  <c r="N36" i="3"/>
  <c r="N35" i="3"/>
  <c r="N34" i="3"/>
  <c r="W11" i="2"/>
  <c r="M11" i="2"/>
  <c r="R16" i="2"/>
  <c r="AF51" i="3" l="1"/>
  <c r="AP60" i="3"/>
  <c r="AE51" i="3" s="1"/>
  <c r="AD51" i="3"/>
  <c r="N23" i="3" l="1"/>
  <c r="AP58" i="3"/>
  <c r="AC51" i="3" s="1"/>
  <c r="AP55" i="3"/>
  <c r="Z51" i="3" s="1"/>
  <c r="AP54" i="3"/>
  <c r="Y51" i="3" s="1"/>
  <c r="AP56" i="3"/>
  <c r="AA51" i="3" s="1"/>
  <c r="AP45" i="2" l="1"/>
  <c r="AP44" i="2"/>
  <c r="D3" i="3" l="1"/>
  <c r="N44" i="3"/>
  <c r="AN59" i="3" l="1"/>
  <c r="AP57" i="3"/>
  <c r="AJ36" i="2"/>
  <c r="AI36" i="2"/>
  <c r="AH36" i="2"/>
  <c r="AG36" i="2"/>
  <c r="AF36" i="2"/>
  <c r="AE36" i="2"/>
  <c r="AD36" i="2"/>
  <c r="AG12" i="3"/>
  <c r="D13" i="5"/>
  <c r="E13" i="5" s="1"/>
  <c r="G13" i="5" s="1"/>
  <c r="F13" i="5" s="1"/>
  <c r="D12" i="5"/>
  <c r="E12" i="5" s="1"/>
  <c r="G12" i="5" s="1"/>
  <c r="F12" i="5" s="1"/>
  <c r="D6" i="5"/>
  <c r="D4" i="5"/>
  <c r="T12" i="3" s="1"/>
  <c r="AP64" i="3" s="1"/>
  <c r="AI51" i="3" s="1"/>
  <c r="AB51" i="3" l="1"/>
  <c r="AH34" i="2"/>
  <c r="R36" i="2"/>
  <c r="AC36" i="2" s="1"/>
  <c r="AK36" i="2" s="1"/>
  <c r="F15" i="5"/>
  <c r="AC31" i="3" l="1"/>
  <c r="S31" i="3"/>
  <c r="N22" i="3"/>
  <c r="N19" i="3"/>
  <c r="N20" i="3"/>
  <c r="N21" i="3"/>
  <c r="N24" i="3"/>
  <c r="N25" i="3"/>
  <c r="N26" i="3"/>
  <c r="N27" i="3"/>
  <c r="N28" i="3"/>
  <c r="N29" i="3"/>
  <c r="N30" i="3"/>
  <c r="N38" i="3"/>
  <c r="N39" i="3"/>
  <c r="N40" i="3"/>
  <c r="N41" i="3"/>
  <c r="N42" i="3"/>
  <c r="N43" i="3"/>
  <c r="S45" i="3"/>
  <c r="AH45" i="3"/>
  <c r="AC45" i="3"/>
  <c r="X45" i="3"/>
  <c r="E33" i="3"/>
  <c r="R12" i="3"/>
  <c r="P12" i="3"/>
  <c r="N12" i="3"/>
  <c r="E4" i="3"/>
  <c r="AP62" i="3" l="1"/>
  <c r="AG51" i="3" s="1"/>
  <c r="AP53" i="3"/>
  <c r="N45" i="3"/>
  <c r="N31" i="3"/>
  <c r="AP63" i="3" l="1"/>
  <c r="AH51" i="3" s="1"/>
  <c r="C43" i="5"/>
  <c r="D43" i="5" s="1"/>
  <c r="E43" i="5" s="1"/>
  <c r="X51" i="3"/>
  <c r="V51" i="3" l="1"/>
  <c r="J51" i="3" s="1"/>
  <c r="T51" i="3" s="1"/>
  <c r="AL51" i="3"/>
  <c r="AI49" i="3" s="1"/>
  <c r="AI48" i="3"/>
  <c r="W51" i="3" l="1"/>
  <c r="AJ51"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長谷川　稔</author>
    <author>山下　裕士</author>
  </authors>
  <commentList>
    <comment ref="M11" authorId="0" shapeId="0" xr:uid="{00000000-0006-0000-0000-000001000000}">
      <text>
        <r>
          <rPr>
            <b/>
            <sz val="9"/>
            <color indexed="39"/>
            <rFont val="ＭＳ Ｐゴシック"/>
            <family val="3"/>
            <charset val="128"/>
          </rPr>
          <t>「￥」が無い場合、または金額との間が空いている場合は、注意書きが出ます。</t>
        </r>
      </text>
    </comment>
    <comment ref="M16" authorId="0" shapeId="0" xr:uid="{00000000-0006-0000-0000-000002000000}">
      <text>
        <r>
          <rPr>
            <b/>
            <sz val="9"/>
            <color indexed="39"/>
            <rFont val="ＭＳ Ｐゴシック"/>
            <family val="3"/>
            <charset val="128"/>
          </rPr>
          <t>借入対象事業について、リストから選択してください。</t>
        </r>
      </text>
    </comment>
    <comment ref="V16" authorId="1" shapeId="0" xr:uid="{00000000-0006-0000-0000-000003000000}">
      <text>
        <r>
          <rPr>
            <b/>
            <sz val="10"/>
            <color indexed="12"/>
            <rFont val="ＭＳ ゴシック"/>
            <family val="3"/>
            <charset val="128"/>
          </rPr>
          <t>枠外にエラーが表示される場合が
ありますので、確認してください。
　↓　↓　↓　↓　↓　↓　↓</t>
        </r>
      </text>
    </comment>
    <comment ref="M22" authorId="0" shapeId="0" xr:uid="{00000000-0006-0000-0000-000004000000}">
      <text>
        <r>
          <rPr>
            <b/>
            <sz val="9"/>
            <color indexed="39"/>
            <rFont val="ＭＳ Ｐゴシック"/>
            <family val="3"/>
            <charset val="128"/>
          </rPr>
          <t>銀行名及び店名を記入してください。</t>
        </r>
      </text>
    </comment>
    <comment ref="AE24" authorId="0" shapeId="0" xr:uid="{00000000-0006-0000-0000-000005000000}">
      <text>
        <r>
          <rPr>
            <b/>
            <sz val="9"/>
            <color indexed="39"/>
            <rFont val="ＭＳ Ｐゴシック"/>
            <family val="3"/>
            <charset val="128"/>
          </rPr>
          <t>口座番号は右詰で記入し、口座番号が７桁に満たない場合は、左側のマスを空欄としてください。
また、預金通帳等に記載された口座番号の先頭に「０」がある場合はそのとおりに記入し、「０」がない場合は、空欄としてください</t>
        </r>
      </text>
    </comment>
    <comment ref="P25" authorId="0" shapeId="0" xr:uid="{00000000-0006-0000-0000-000006000000}">
      <text>
        <r>
          <rPr>
            <b/>
            <sz val="9"/>
            <color indexed="39"/>
            <rFont val="ＭＳ Ｐゴシック"/>
            <family val="3"/>
            <charset val="128"/>
          </rPr>
          <t>口座番号・口座名は必ず、出納担当課にご確認ください。</t>
        </r>
        <r>
          <rPr>
            <sz val="9"/>
            <color indexed="39"/>
            <rFont val="ＭＳ Ｐゴシック"/>
            <family val="3"/>
            <charset val="128"/>
          </rPr>
          <t xml:space="preserve">
</t>
        </r>
      </text>
    </comment>
    <comment ref="N30" authorId="0" shapeId="0" xr:uid="{00000000-0006-0000-0000-000007000000}">
      <text>
        <r>
          <rPr>
            <sz val="9"/>
            <color indexed="39"/>
            <rFont val="ＭＳ Ｐゴシック"/>
            <family val="3"/>
            <charset val="128"/>
          </rPr>
          <t>申込期限日、借入希望期日ではなく、借入申込書の</t>
        </r>
        <r>
          <rPr>
            <b/>
            <u/>
            <sz val="9"/>
            <color indexed="39"/>
            <rFont val="ＭＳ Ｐゴシック"/>
            <family val="3"/>
            <charset val="128"/>
          </rPr>
          <t>送付日</t>
        </r>
        <r>
          <rPr>
            <sz val="9"/>
            <color indexed="39"/>
            <rFont val="ＭＳ Ｐゴシック"/>
            <family val="3"/>
            <charset val="128"/>
          </rPr>
          <t>を記入してください。</t>
        </r>
      </text>
    </comment>
    <comment ref="S31" authorId="0" shapeId="0" xr:uid="{00000000-0006-0000-0000-000008000000}">
      <text>
        <r>
          <rPr>
            <b/>
            <sz val="9"/>
            <color indexed="39"/>
            <rFont val="ＭＳ Ｐゴシック"/>
            <family val="3"/>
            <charset val="128"/>
          </rPr>
          <t>都道府県名から記入してください。　〔例：A県B市〕</t>
        </r>
      </text>
    </comment>
    <comment ref="S32" authorId="0" shapeId="0" xr:uid="{00000000-0006-0000-0000-000009000000}">
      <text>
        <r>
          <rPr>
            <b/>
            <sz val="9"/>
            <color indexed="39"/>
            <rFont val="ＭＳ Ｐゴシック"/>
            <family val="3"/>
            <charset val="128"/>
          </rPr>
          <t>起債権者の職氏名を入力してください。
〔例：○○市長　機構太郎、△△町長　　機構　次郎、□□村長　公営一郎〕</t>
        </r>
      </text>
    </comment>
    <comment ref="AH34" authorId="0" shapeId="0" xr:uid="{00000000-0006-0000-0000-00000A000000}">
      <text>
        <r>
          <rPr>
            <b/>
            <sz val="10"/>
            <color indexed="39"/>
            <rFont val="ＭＳ ゴシック"/>
            <family val="3"/>
            <charset val="128"/>
          </rPr>
          <t>正しく入力されると、[エラー]表示が消えます。
必ず[エラー]表示が消えていることを確認してください。
[エラー]と表示されている場合は、下記のエラーリストを
参照のうえ、入力内容を再度確認願います。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長谷川　稔</author>
  </authors>
  <commentList>
    <comment ref="AI1" authorId="0" shapeId="0" xr:uid="{00000000-0006-0000-0100-000001000000}">
      <text>
        <r>
          <rPr>
            <b/>
            <sz val="9"/>
            <color indexed="39"/>
            <rFont val="ＭＳ Ｐゴシック"/>
            <family val="3"/>
            <charset val="128"/>
          </rPr>
          <t>適用・非適用のどちらか、あるいは一般会計出資債、資本費平準化債、一般会計債の場合は対象外を選択してください。</t>
        </r>
      </text>
    </comment>
    <comment ref="G2" authorId="0" shapeId="0" xr:uid="{00000000-0006-0000-0100-000002000000}">
      <text>
        <r>
          <rPr>
            <b/>
            <sz val="9"/>
            <color indexed="39"/>
            <rFont val="ＭＳ Ｐゴシック"/>
            <family val="3"/>
            <charset val="128"/>
          </rPr>
          <t>地方公共団体コード（６桁）を入力してください。</t>
        </r>
      </text>
    </comment>
    <comment ref="D3" authorId="0" shapeId="0" xr:uid="{00000000-0006-0000-0100-000003000000}">
      <text>
        <r>
          <rPr>
            <b/>
            <sz val="9"/>
            <color indexed="81"/>
            <rFont val="ＭＳ Ｐゴシック"/>
            <family val="3"/>
            <charset val="128"/>
          </rPr>
          <t>様式第７号に入力した事業名が表示されます。</t>
        </r>
      </text>
    </comment>
    <comment ref="L4" authorId="0" shapeId="0" xr:uid="{00000000-0006-0000-0100-000004000000}">
      <text>
        <r>
          <rPr>
            <b/>
            <sz val="9"/>
            <color indexed="81"/>
            <rFont val="ＭＳ Ｐゴシック"/>
            <family val="3"/>
            <charset val="128"/>
          </rPr>
          <t>様式第７号に入力した事業名（カッコ書き）が表示されます。</t>
        </r>
      </text>
    </comment>
    <comment ref="S4" authorId="0" shapeId="0" xr:uid="{00000000-0006-0000-0100-000005000000}">
      <text>
        <r>
          <rPr>
            <b/>
            <sz val="9"/>
            <color indexed="81"/>
            <rFont val="ＭＳ Ｐゴシック"/>
            <family val="3"/>
            <charset val="128"/>
          </rPr>
          <t>以下のセル（資金内訳）に入力された金額の総額が表示されます。</t>
        </r>
      </text>
    </comment>
    <comment ref="AG15" authorId="0" shapeId="0" xr:uid="{00000000-0006-0000-0100-000006000000}">
      <text>
        <r>
          <rPr>
            <b/>
            <sz val="9"/>
            <color indexed="39"/>
            <rFont val="ＭＳ Ｐゴシック"/>
            <family val="3"/>
            <charset val="128"/>
          </rPr>
          <t xml:space="preserve">「６　事業費の支出状況」の「借入月の翌月までのの支出予定額」の合計が自動で入力されます。
</t>
        </r>
      </text>
    </comment>
    <comment ref="D18" authorId="0" shapeId="0" xr:uid="{00000000-0006-0000-0100-000007000000}">
      <text>
        <r>
          <rPr>
            <b/>
            <sz val="9"/>
            <color indexed="39"/>
            <rFont val="ＭＳ Ｐゴシック"/>
            <family val="3"/>
            <charset val="128"/>
          </rPr>
          <t>「委託料」、「補償費」とは入力できません。</t>
        </r>
      </text>
    </comment>
    <comment ref="F36" authorId="0" shapeId="0" xr:uid="{00000000-0006-0000-0100-000008000000}">
      <text>
        <r>
          <rPr>
            <sz val="9"/>
            <color indexed="39"/>
            <rFont val="ＭＳ Ｐゴシック"/>
            <family val="3"/>
            <charset val="128"/>
          </rPr>
          <t xml:space="preserve">
</t>
        </r>
      </text>
    </comment>
    <comment ref="F37" authorId="0" shapeId="0" xr:uid="{00000000-0006-0000-0100-000009000000}">
      <text>
        <r>
          <rPr>
            <b/>
            <sz val="9"/>
            <color indexed="39"/>
            <rFont val="ＭＳ Ｐゴシック"/>
            <family val="3"/>
            <charset val="128"/>
          </rPr>
          <t xml:space="preserve">・過疎対策事業債、行政改革推進債等はこの欄に記入してください。
・地方道路整備臨時貸付金や土地区画整理組合等貸付金がある場合は、国の予算等貸付金債に含めてください。
・都道府県が貸付けを行っているもので（基金含む）、特定財源にあたらないものは、都道府県貸付金に含めてください。
</t>
        </r>
      </text>
    </comment>
    <comment ref="AI49" authorId="0" shapeId="0" xr:uid="{00000000-0006-0000-0100-00000A000000}">
      <text>
        <r>
          <rPr>
            <b/>
            <sz val="9"/>
            <color indexed="39"/>
            <rFont val="ＭＳ Ｐゴシック"/>
            <family val="3"/>
            <charset val="128"/>
          </rPr>
          <t>正しく入力されると、[エラー]表示が消えます。
必ず[エラー]表示が消えていることを確認してください。
[エラー]と表示されている場合は、下記のエラーリストを
参照のうえ、入力内容を再度確認願います。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長谷川　稔</author>
    <author>山下　裕士</author>
  </authors>
  <commentList>
    <comment ref="M11" authorId="0" shapeId="0" xr:uid="{00000000-0006-0000-0200-000001000000}">
      <text>
        <r>
          <rPr>
            <b/>
            <sz val="9"/>
            <color indexed="39"/>
            <rFont val="ＭＳ Ｐゴシック"/>
            <family val="3"/>
            <charset val="128"/>
          </rPr>
          <t>「￥」が無い場合、または金額との間が空いている場合は、注意書きが出ます。</t>
        </r>
      </text>
    </comment>
    <comment ref="M16" authorId="0" shapeId="0" xr:uid="{00000000-0006-0000-0200-000002000000}">
      <text>
        <r>
          <rPr>
            <b/>
            <sz val="9"/>
            <color indexed="39"/>
            <rFont val="ＭＳ Ｐゴシック"/>
            <family val="3"/>
            <charset val="128"/>
          </rPr>
          <t>借入対象事業について、リストから選択してください。</t>
        </r>
      </text>
    </comment>
    <comment ref="V16" authorId="1" shapeId="0" xr:uid="{00000000-0006-0000-0200-000003000000}">
      <text>
        <r>
          <rPr>
            <b/>
            <sz val="10"/>
            <color indexed="12"/>
            <rFont val="ＭＳ ゴシック"/>
            <family val="3"/>
            <charset val="128"/>
          </rPr>
          <t>枠外にエラーが表示される場合が
ありますので、確認してください。
　↓　↓　↓　↓　↓　↓　↓</t>
        </r>
      </text>
    </comment>
    <comment ref="M22" authorId="0" shapeId="0" xr:uid="{00000000-0006-0000-0200-000004000000}">
      <text>
        <r>
          <rPr>
            <b/>
            <sz val="9"/>
            <color indexed="39"/>
            <rFont val="ＭＳ Ｐゴシック"/>
            <family val="3"/>
            <charset val="128"/>
          </rPr>
          <t>銀行名及び店名を記入してください。</t>
        </r>
      </text>
    </comment>
    <comment ref="AE24" authorId="0" shapeId="0" xr:uid="{00000000-0006-0000-0200-000005000000}">
      <text>
        <r>
          <rPr>
            <b/>
            <sz val="9"/>
            <color indexed="39"/>
            <rFont val="ＭＳ Ｐゴシック"/>
            <family val="3"/>
            <charset val="128"/>
          </rPr>
          <t>口座番号は右詰で記入し、口座番号が７桁に満たない場合は、左側のマスを空欄としてください。
また、預金通帳等に記載された口座番号の先頭に「０」がある場合はそのとおりに記入し、「０」がない場合は、空欄としてください</t>
        </r>
      </text>
    </comment>
    <comment ref="P25" authorId="0" shapeId="0" xr:uid="{00000000-0006-0000-0200-000006000000}">
      <text>
        <r>
          <rPr>
            <b/>
            <sz val="9"/>
            <color indexed="39"/>
            <rFont val="ＭＳ Ｐゴシック"/>
            <family val="3"/>
            <charset val="128"/>
          </rPr>
          <t>口座番号・口座名は必ず、出納担当課にご確認ください。</t>
        </r>
        <r>
          <rPr>
            <sz val="9"/>
            <color indexed="39"/>
            <rFont val="ＭＳ Ｐゴシック"/>
            <family val="3"/>
            <charset val="128"/>
          </rPr>
          <t xml:space="preserve">
</t>
        </r>
      </text>
    </comment>
    <comment ref="N30" authorId="0" shapeId="0" xr:uid="{00000000-0006-0000-0200-000007000000}">
      <text>
        <r>
          <rPr>
            <sz val="9"/>
            <color indexed="39"/>
            <rFont val="ＭＳ Ｐゴシック"/>
            <family val="3"/>
            <charset val="128"/>
          </rPr>
          <t>申込期限日、借入希望期日ではなく、借入申込書の</t>
        </r>
        <r>
          <rPr>
            <b/>
            <u/>
            <sz val="9"/>
            <color indexed="39"/>
            <rFont val="ＭＳ Ｐゴシック"/>
            <family val="3"/>
            <charset val="128"/>
          </rPr>
          <t>送付日</t>
        </r>
        <r>
          <rPr>
            <sz val="9"/>
            <color indexed="39"/>
            <rFont val="ＭＳ Ｐゴシック"/>
            <family val="3"/>
            <charset val="128"/>
          </rPr>
          <t>を記入してください。</t>
        </r>
      </text>
    </comment>
    <comment ref="S31" authorId="0" shapeId="0" xr:uid="{00000000-0006-0000-0200-000008000000}">
      <text>
        <r>
          <rPr>
            <b/>
            <sz val="9"/>
            <color indexed="39"/>
            <rFont val="ＭＳ Ｐゴシック"/>
            <family val="3"/>
            <charset val="128"/>
          </rPr>
          <t>都道府県名から記入してください。　〔例：A県B市〕</t>
        </r>
      </text>
    </comment>
    <comment ref="S32" authorId="0" shapeId="0" xr:uid="{00000000-0006-0000-0200-000009000000}">
      <text>
        <r>
          <rPr>
            <b/>
            <sz val="9"/>
            <color indexed="39"/>
            <rFont val="ＭＳ Ｐゴシック"/>
            <family val="3"/>
            <charset val="128"/>
          </rPr>
          <t>起債権者の職氏名を入力してください。
〔例：○○市長　機構太郎、△△町長　　機構　次郎、□□村長　公営一郎〕</t>
        </r>
      </text>
    </comment>
    <comment ref="AH34" authorId="0" shapeId="0" xr:uid="{00000000-0006-0000-0200-00000A000000}">
      <text>
        <r>
          <rPr>
            <b/>
            <sz val="10"/>
            <color indexed="39"/>
            <rFont val="ＭＳ ゴシック"/>
            <family val="3"/>
            <charset val="128"/>
          </rPr>
          <t>正しく入力されると、[エラー]表示が消えます。
必ず[エラー]表示が消えていることを確認してください。
[エラー]と表示されている場合は、下記のエラーリストを
参照のうえ、入力内容を再度確認願います。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長谷川　稔</author>
  </authors>
  <commentList>
    <comment ref="AI1" authorId="0" shapeId="0" xr:uid="{00000000-0006-0000-0300-000001000000}">
      <text>
        <r>
          <rPr>
            <b/>
            <sz val="9"/>
            <color indexed="39"/>
            <rFont val="ＭＳ Ｐゴシック"/>
            <family val="3"/>
            <charset val="128"/>
          </rPr>
          <t>適用・非適用のどちらか、あるいは一般会計出資債、資本費平準化債、一般会計債の場合は対象外を選択してください。</t>
        </r>
      </text>
    </comment>
    <comment ref="G2" authorId="0" shapeId="0" xr:uid="{00000000-0006-0000-0300-000002000000}">
      <text>
        <r>
          <rPr>
            <b/>
            <sz val="9"/>
            <color indexed="39"/>
            <rFont val="ＭＳ Ｐゴシック"/>
            <family val="3"/>
            <charset val="128"/>
          </rPr>
          <t>地方公共団体コード（６桁）を入力してください。</t>
        </r>
      </text>
    </comment>
    <comment ref="D3" authorId="0" shapeId="0" xr:uid="{00000000-0006-0000-0300-000003000000}">
      <text>
        <r>
          <rPr>
            <b/>
            <sz val="9"/>
            <color indexed="81"/>
            <rFont val="ＭＳ Ｐゴシック"/>
            <family val="3"/>
            <charset val="128"/>
          </rPr>
          <t>様式第７号に入力した事業名が表示されます。</t>
        </r>
      </text>
    </comment>
    <comment ref="L4" authorId="0" shapeId="0" xr:uid="{00000000-0006-0000-0300-000004000000}">
      <text>
        <r>
          <rPr>
            <b/>
            <sz val="9"/>
            <color indexed="81"/>
            <rFont val="ＭＳ Ｐゴシック"/>
            <family val="3"/>
            <charset val="128"/>
          </rPr>
          <t>様式第７号に入力した事業名（カッコ書き）が表示されます。</t>
        </r>
      </text>
    </comment>
    <comment ref="S4" authorId="0" shapeId="0" xr:uid="{00000000-0006-0000-0300-000005000000}">
      <text>
        <r>
          <rPr>
            <b/>
            <sz val="9"/>
            <color indexed="81"/>
            <rFont val="ＭＳ Ｐゴシック"/>
            <family val="3"/>
            <charset val="128"/>
          </rPr>
          <t>以下のセル（資金内訳）に入力された金額の総額が表示されます。</t>
        </r>
      </text>
    </comment>
    <comment ref="AG15" authorId="0" shapeId="0" xr:uid="{00000000-0006-0000-0300-000006000000}">
      <text>
        <r>
          <rPr>
            <b/>
            <sz val="9"/>
            <color indexed="39"/>
            <rFont val="ＭＳ Ｐゴシック"/>
            <family val="3"/>
            <charset val="128"/>
          </rPr>
          <t xml:space="preserve">「６　事業費の支出状況」の「借入月の翌月までのの支出予定額」の合計が自動で入力されます。
</t>
        </r>
      </text>
    </comment>
    <comment ref="D18" authorId="0" shapeId="0" xr:uid="{00000000-0006-0000-0300-000007000000}">
      <text>
        <r>
          <rPr>
            <b/>
            <sz val="9"/>
            <color indexed="39"/>
            <rFont val="ＭＳ Ｐゴシック"/>
            <family val="3"/>
            <charset val="128"/>
          </rPr>
          <t>「委託料」、「補償費」とは入力できません。</t>
        </r>
      </text>
    </comment>
    <comment ref="F36" authorId="0" shapeId="0" xr:uid="{00000000-0006-0000-0300-000008000000}">
      <text>
        <r>
          <rPr>
            <sz val="9"/>
            <color indexed="39"/>
            <rFont val="ＭＳ Ｐゴシック"/>
            <family val="3"/>
            <charset val="128"/>
          </rPr>
          <t xml:space="preserve">
</t>
        </r>
      </text>
    </comment>
    <comment ref="F37" authorId="0" shapeId="0" xr:uid="{00000000-0006-0000-0300-000009000000}">
      <text>
        <r>
          <rPr>
            <b/>
            <sz val="9"/>
            <color indexed="39"/>
            <rFont val="ＭＳ Ｐゴシック"/>
            <family val="3"/>
            <charset val="128"/>
          </rPr>
          <t xml:space="preserve">・過疎対策事業債、行政改革推進債等はこの欄に記入してください。
・地方道路整備臨時貸付金や土地区画整理組合等貸付金がある場合は、国の予算等貸付金債に含めてください。
・都道府県が貸付けを行っているもので（基金含む）、特定財源にあたらないものは、都道府県貸付金に含めてください。
</t>
        </r>
      </text>
    </comment>
    <comment ref="AI49" authorId="0" shapeId="0" xr:uid="{00000000-0006-0000-0300-00000A000000}">
      <text>
        <r>
          <rPr>
            <b/>
            <sz val="9"/>
            <color indexed="39"/>
            <rFont val="ＭＳ Ｐゴシック"/>
            <family val="3"/>
            <charset val="128"/>
          </rPr>
          <t>正しく入力されると、[エラー]表示が消えます。
必ず[エラー]表示が消えていることを確認してください。
[エラー]と表示されている場合は、下記のエラーリストを
参照のうえ、入力内容を再度確認願います。</t>
        </r>
      </text>
    </comment>
  </commentList>
</comments>
</file>

<file path=xl/sharedStrings.xml><?xml version="1.0" encoding="utf-8"?>
<sst xmlns="http://schemas.openxmlformats.org/spreadsheetml/2006/main" count="699" uniqueCount="321">
  <si>
    <t>）</t>
    <phoneticPr fontId="1"/>
  </si>
  <si>
    <t>借入金額</t>
    <rPh sb="0" eb="2">
      <t>カリイレ</t>
    </rPh>
    <rPh sb="2" eb="4">
      <t>キンガク</t>
    </rPh>
    <phoneticPr fontId="1"/>
  </si>
  <si>
    <t>十億</t>
    <rPh sb="0" eb="2">
      <t>ジュウオク</t>
    </rPh>
    <phoneticPr fontId="1"/>
  </si>
  <si>
    <t>百万</t>
    <rPh sb="0" eb="2">
      <t>ヒャクマン</t>
    </rPh>
    <phoneticPr fontId="1"/>
  </si>
  <si>
    <t>千</t>
    <rPh sb="0" eb="1">
      <t>セン</t>
    </rPh>
    <phoneticPr fontId="1"/>
  </si>
  <si>
    <t>円</t>
    <rPh sb="0" eb="1">
      <t>エン</t>
    </rPh>
    <phoneticPr fontId="1"/>
  </si>
  <si>
    <t>千円</t>
    <rPh sb="0" eb="2">
      <t>センエン</t>
    </rPh>
    <phoneticPr fontId="1"/>
  </si>
  <si>
    <t>資金の用途</t>
    <rPh sb="0" eb="2">
      <t>シキン</t>
    </rPh>
    <rPh sb="3" eb="5">
      <t>ヨウト</t>
    </rPh>
    <phoneticPr fontId="1"/>
  </si>
  <si>
    <t>事業</t>
    <rPh sb="0" eb="2">
      <t>ジギョウ</t>
    </rPh>
    <phoneticPr fontId="1"/>
  </si>
  <si>
    <t>（</t>
    <phoneticPr fontId="1"/>
  </si>
  <si>
    <t>利率</t>
    <rPh sb="0" eb="2">
      <t>リリツ</t>
    </rPh>
    <phoneticPr fontId="1"/>
  </si>
  <si>
    <t>借入希望期日</t>
    <rPh sb="0" eb="2">
      <t>カリイレ</t>
    </rPh>
    <rPh sb="2" eb="4">
      <t>キボウ</t>
    </rPh>
    <rPh sb="4" eb="6">
      <t>キジツ</t>
    </rPh>
    <phoneticPr fontId="1"/>
  </si>
  <si>
    <t>償還期限</t>
    <rPh sb="0" eb="2">
      <t>ショウカン</t>
    </rPh>
    <rPh sb="2" eb="4">
      <t>キゲン</t>
    </rPh>
    <phoneticPr fontId="1"/>
  </si>
  <si>
    <t>年</t>
    <rPh sb="0" eb="1">
      <t>ネン</t>
    </rPh>
    <phoneticPr fontId="1"/>
  </si>
  <si>
    <t>月</t>
    <rPh sb="0" eb="1">
      <t>ガツ</t>
    </rPh>
    <phoneticPr fontId="1"/>
  </si>
  <si>
    <t>日</t>
    <rPh sb="0" eb="1">
      <t>ヒ</t>
    </rPh>
    <phoneticPr fontId="1"/>
  </si>
  <si>
    <t>資金の交付を受ける
金融機関</t>
    <rPh sb="0" eb="2">
      <t>シキン</t>
    </rPh>
    <rPh sb="3" eb="5">
      <t>コウフ</t>
    </rPh>
    <rPh sb="6" eb="7">
      <t>ウ</t>
    </rPh>
    <rPh sb="10" eb="12">
      <t>キンユウ</t>
    </rPh>
    <rPh sb="12" eb="14">
      <t>キカン</t>
    </rPh>
    <phoneticPr fontId="1"/>
  </si>
  <si>
    <t>預金種別</t>
    <rPh sb="0" eb="2">
      <t>ヨキン</t>
    </rPh>
    <rPh sb="2" eb="4">
      <t>シュベツ</t>
    </rPh>
    <phoneticPr fontId="1"/>
  </si>
  <si>
    <t>口座名</t>
    <rPh sb="0" eb="3">
      <t>コウザメイ</t>
    </rPh>
    <phoneticPr fontId="1"/>
  </si>
  <si>
    <t>口座番号</t>
    <rPh sb="0" eb="2">
      <t>コウザ</t>
    </rPh>
    <rPh sb="2" eb="4">
      <t>バンゴウ</t>
    </rPh>
    <phoneticPr fontId="1"/>
  </si>
  <si>
    <t>団体名</t>
    <rPh sb="0" eb="2">
      <t>ダンタイ</t>
    </rPh>
    <rPh sb="2" eb="3">
      <t>メイ</t>
    </rPh>
    <phoneticPr fontId="1"/>
  </si>
  <si>
    <t>職氏名</t>
    <rPh sb="0" eb="1">
      <t>ショク</t>
    </rPh>
    <rPh sb="1" eb="3">
      <t>シメイ</t>
    </rPh>
    <phoneticPr fontId="1"/>
  </si>
  <si>
    <t>同意・許可前貸付借入申込書</t>
    <rPh sb="0" eb="2">
      <t>ドウイ</t>
    </rPh>
    <rPh sb="3" eb="5">
      <t>キョカ</t>
    </rPh>
    <rPh sb="5" eb="6">
      <t>マエ</t>
    </rPh>
    <rPh sb="6" eb="8">
      <t>カシツケ</t>
    </rPh>
    <rPh sb="8" eb="10">
      <t>カリイレ</t>
    </rPh>
    <rPh sb="10" eb="12">
      <t>モウシコミ</t>
    </rPh>
    <rPh sb="12" eb="13">
      <t>ショ</t>
    </rPh>
    <phoneticPr fontId="1"/>
  </si>
  <si>
    <t>貸付日における地方公共団体金融機構貸付規程第１４条で定めるところによる利率</t>
    <rPh sb="0" eb="3">
      <t>カシツケビ</t>
    </rPh>
    <rPh sb="7" eb="9">
      <t>チホウ</t>
    </rPh>
    <rPh sb="9" eb="11">
      <t>コウキョウ</t>
    </rPh>
    <rPh sb="11" eb="13">
      <t>ダンタイ</t>
    </rPh>
    <rPh sb="13" eb="15">
      <t>キンユウ</t>
    </rPh>
    <rPh sb="15" eb="17">
      <t>キコウ</t>
    </rPh>
    <rPh sb="17" eb="19">
      <t>カシツケ</t>
    </rPh>
    <rPh sb="19" eb="21">
      <t>キテイ</t>
    </rPh>
    <rPh sb="21" eb="22">
      <t>ダイ</t>
    </rPh>
    <rPh sb="24" eb="25">
      <t>ジョウ</t>
    </rPh>
    <rPh sb="26" eb="27">
      <t>サダ</t>
    </rPh>
    <rPh sb="35" eb="37">
      <t>リリツ</t>
    </rPh>
    <phoneticPr fontId="1"/>
  </si>
  <si>
    <t>この借入金を長期貸付に振り替える日</t>
    <rPh sb="2" eb="4">
      <t>カリイレ</t>
    </rPh>
    <rPh sb="4" eb="5">
      <t>キン</t>
    </rPh>
    <rPh sb="6" eb="8">
      <t>チョウキ</t>
    </rPh>
    <rPh sb="8" eb="10">
      <t>カシツケ</t>
    </rPh>
    <rPh sb="11" eb="12">
      <t>フ</t>
    </rPh>
    <rPh sb="13" eb="14">
      <t>カ</t>
    </rPh>
    <rPh sb="16" eb="17">
      <t>ヒ</t>
    </rPh>
    <phoneticPr fontId="1"/>
  </si>
  <si>
    <t>様式第７号</t>
    <rPh sb="0" eb="2">
      <t>ヨウシキ</t>
    </rPh>
    <rPh sb="2" eb="3">
      <t>ダイ</t>
    </rPh>
    <rPh sb="4" eb="5">
      <t>ゴウ</t>
    </rPh>
    <phoneticPr fontId="1"/>
  </si>
  <si>
    <t>団体名:</t>
    <rPh sb="0" eb="2">
      <t>ダンタイ</t>
    </rPh>
    <rPh sb="2" eb="3">
      <t>メイ</t>
    </rPh>
    <phoneticPr fontId="1"/>
  </si>
  <si>
    <t>担当部署名:</t>
    <rPh sb="0" eb="2">
      <t>タントウ</t>
    </rPh>
    <rPh sb="2" eb="4">
      <t>ブショ</t>
    </rPh>
    <rPh sb="4" eb="5">
      <t>メイ</t>
    </rPh>
    <phoneticPr fontId="1"/>
  </si>
  <si>
    <t>TEL:</t>
    <phoneticPr fontId="1"/>
  </si>
  <si>
    <t>内線:</t>
    <rPh sb="0" eb="2">
      <t>ナイセン</t>
    </rPh>
    <phoneticPr fontId="1"/>
  </si>
  <si>
    <t>地方公営</t>
    <rPh sb="0" eb="2">
      <t>チホウ</t>
    </rPh>
    <rPh sb="2" eb="4">
      <t>コウエイ</t>
    </rPh>
    <phoneticPr fontId="1"/>
  </si>
  <si>
    <t>団体コード:</t>
    <rPh sb="0" eb="2">
      <t>ダンタイ</t>
    </rPh>
    <phoneticPr fontId="1"/>
  </si>
  <si>
    <t>担当者氏名:</t>
    <rPh sb="0" eb="3">
      <t>タントウシャ</t>
    </rPh>
    <rPh sb="3" eb="5">
      <t>シメイ</t>
    </rPh>
    <phoneticPr fontId="1"/>
  </si>
  <si>
    <t>E-mail:</t>
    <phoneticPr fontId="1"/>
  </si>
  <si>
    <t>企業法</t>
    <rPh sb="0" eb="2">
      <t>キギョウ</t>
    </rPh>
    <rPh sb="2" eb="3">
      <t>ホウ</t>
    </rPh>
    <phoneticPr fontId="1"/>
  </si>
  <si>
    <t>に係る起債同意(許可)予定額</t>
    <rPh sb="1" eb="2">
      <t>カカ</t>
    </rPh>
    <rPh sb="3" eb="5">
      <t>キサイ</t>
    </rPh>
    <rPh sb="5" eb="7">
      <t>ドウイ</t>
    </rPh>
    <rPh sb="8" eb="10">
      <t>キョカ</t>
    </rPh>
    <rPh sb="11" eb="13">
      <t>ヨテイ</t>
    </rPh>
    <rPh sb="13" eb="14">
      <t>ガク</t>
    </rPh>
    <phoneticPr fontId="1"/>
  </si>
  <si>
    <t>4全体計画</t>
    <rPh sb="1" eb="3">
      <t>ゼンタイ</t>
    </rPh>
    <rPh sb="3" eb="5">
      <t>ケイカク</t>
    </rPh>
    <phoneticPr fontId="1"/>
  </si>
  <si>
    <t>総事業費</t>
    <rPh sb="0" eb="4">
      <t>ソウジギョウヒ</t>
    </rPh>
    <phoneticPr fontId="1"/>
  </si>
  <si>
    <t>(</t>
  </si>
  <si>
    <t>)</t>
  </si>
  <si>
    <t>当該起債同意(許可)予定額決定年月日</t>
    <rPh sb="0" eb="2">
      <t>トウガイ</t>
    </rPh>
    <rPh sb="2" eb="4">
      <t>キサイ</t>
    </rPh>
    <rPh sb="4" eb="6">
      <t>ドウイ</t>
    </rPh>
    <rPh sb="7" eb="9">
      <t>キョカ</t>
    </rPh>
    <rPh sb="10" eb="12">
      <t>ヨテイ</t>
    </rPh>
    <rPh sb="12" eb="13">
      <t>ガク</t>
    </rPh>
    <rPh sb="13" eb="15">
      <t>ケッテイ</t>
    </rPh>
    <rPh sb="15" eb="18">
      <t>ネンガッピ</t>
    </rPh>
    <phoneticPr fontId="1"/>
  </si>
  <si>
    <t>資金内訳</t>
    <rPh sb="0" eb="2">
      <t>シキン</t>
    </rPh>
    <rPh sb="2" eb="4">
      <t>ウチワケ</t>
    </rPh>
    <phoneticPr fontId="1"/>
  </si>
  <si>
    <t>機構資金</t>
    <rPh sb="0" eb="2">
      <t>キコウ</t>
    </rPh>
    <rPh sb="2" eb="4">
      <t>シキン</t>
    </rPh>
    <phoneticPr fontId="1"/>
  </si>
  <si>
    <t>工期</t>
    <rPh sb="0" eb="2">
      <t>コウキ</t>
    </rPh>
    <phoneticPr fontId="1"/>
  </si>
  <si>
    <t>財政融資資金</t>
    <rPh sb="0" eb="2">
      <t>ザイセイ</t>
    </rPh>
    <rPh sb="2" eb="4">
      <t>ユウシ</t>
    </rPh>
    <rPh sb="4" eb="6">
      <t>シキン</t>
    </rPh>
    <phoneticPr fontId="1"/>
  </si>
  <si>
    <t>年度から</t>
    <rPh sb="0" eb="2">
      <t>ネンド</t>
    </rPh>
    <phoneticPr fontId="1"/>
  </si>
  <si>
    <t>市場公募</t>
    <rPh sb="0" eb="2">
      <t>シジョウ</t>
    </rPh>
    <rPh sb="2" eb="4">
      <t>コウボ</t>
    </rPh>
    <phoneticPr fontId="1"/>
  </si>
  <si>
    <t>年度まで</t>
    <rPh sb="0" eb="2">
      <t>ネンド</t>
    </rPh>
    <phoneticPr fontId="1"/>
  </si>
  <si>
    <t>銀行等引受</t>
    <rPh sb="0" eb="2">
      <t>ギンコウ</t>
    </rPh>
    <rPh sb="2" eb="3">
      <t>トウ</t>
    </rPh>
    <rPh sb="3" eb="5">
      <t>ヒキウ</t>
    </rPh>
    <phoneticPr fontId="1"/>
  </si>
  <si>
    <t>既借入額</t>
    <rPh sb="0" eb="1">
      <t>キ</t>
    </rPh>
    <rPh sb="1" eb="3">
      <t>カリイレ</t>
    </rPh>
    <rPh sb="3" eb="4">
      <t>ガク</t>
    </rPh>
    <phoneticPr fontId="1"/>
  </si>
  <si>
    <t>①</t>
    <phoneticPr fontId="1"/>
  </si>
  <si>
    <t>短期貸付既借入</t>
    <rPh sb="0" eb="2">
      <t>タンキ</t>
    </rPh>
    <rPh sb="2" eb="4">
      <t>カシツケ</t>
    </rPh>
    <rPh sb="4" eb="5">
      <t>キ</t>
    </rPh>
    <rPh sb="5" eb="7">
      <t>カリイレ</t>
    </rPh>
    <phoneticPr fontId="1"/>
  </si>
  <si>
    <t>②</t>
    <phoneticPr fontId="1"/>
  </si>
  <si>
    <t>③</t>
    <phoneticPr fontId="1"/>
  </si>
  <si>
    <t>今回借入額</t>
    <rPh sb="0" eb="2">
      <t>コンカイ</t>
    </rPh>
    <rPh sb="2" eb="4">
      <t>カリイレ</t>
    </rPh>
    <rPh sb="4" eb="5">
      <t>ガク</t>
    </rPh>
    <phoneticPr fontId="1"/>
  </si>
  <si>
    <t>今回借入額のうち短期貸付からの振替額</t>
    <rPh sb="0" eb="2">
      <t>コンカイ</t>
    </rPh>
    <rPh sb="2" eb="4">
      <t>カリイレ</t>
    </rPh>
    <rPh sb="4" eb="5">
      <t>ガク</t>
    </rPh>
    <rPh sb="8" eb="10">
      <t>タンキ</t>
    </rPh>
    <rPh sb="10" eb="12">
      <t>カシツケ</t>
    </rPh>
    <rPh sb="15" eb="17">
      <t>フリカエ</t>
    </rPh>
    <rPh sb="17" eb="18">
      <t>ガク</t>
    </rPh>
    <phoneticPr fontId="1"/>
  </si>
  <si>
    <t>次回以降
借入予定額</t>
    <rPh sb="0" eb="2">
      <t>ジカイ</t>
    </rPh>
    <rPh sb="2" eb="4">
      <t>イコウ</t>
    </rPh>
    <rPh sb="5" eb="7">
      <t>カリイレ</t>
    </rPh>
    <rPh sb="7" eb="9">
      <t>ヨテイ</t>
    </rPh>
    <rPh sb="9" eb="10">
      <t>ガク</t>
    </rPh>
    <phoneticPr fontId="1"/>
  </si>
  <si>
    <t>①</t>
    <phoneticPr fontId="1"/>
  </si>
  <si>
    <t>資金需要の状況</t>
    <rPh sb="0" eb="2">
      <t>シキン</t>
    </rPh>
    <rPh sb="2" eb="4">
      <t>ジュヨウ</t>
    </rPh>
    <rPh sb="5" eb="7">
      <t>ジョウキョウ</t>
    </rPh>
    <phoneticPr fontId="1"/>
  </si>
  <si>
    <t>工事等の内容</t>
    <rPh sb="0" eb="2">
      <t>コウジ</t>
    </rPh>
    <rPh sb="2" eb="3">
      <t>トウ</t>
    </rPh>
    <rPh sb="4" eb="6">
      <t>ナイヨウ</t>
    </rPh>
    <phoneticPr fontId="1"/>
  </si>
  <si>
    <t>事業費</t>
    <rPh sb="0" eb="3">
      <t>ジギョウヒ</t>
    </rPh>
    <phoneticPr fontId="1"/>
  </si>
  <si>
    <t>借入月の前月
までの支出済額</t>
    <rPh sb="0" eb="2">
      <t>カリイレ</t>
    </rPh>
    <rPh sb="2" eb="3">
      <t>ゲツ</t>
    </rPh>
    <rPh sb="4" eb="6">
      <t>ゼンゲツ</t>
    </rPh>
    <rPh sb="10" eb="12">
      <t>シシュツ</t>
    </rPh>
    <rPh sb="12" eb="13">
      <t>ズ</t>
    </rPh>
    <rPh sb="13" eb="14">
      <t>ガク</t>
    </rPh>
    <phoneticPr fontId="1"/>
  </si>
  <si>
    <t>借入月の翌月
の支出予定額</t>
    <rPh sb="0" eb="2">
      <t>カリイレ</t>
    </rPh>
    <rPh sb="2" eb="3">
      <t>ゲツ</t>
    </rPh>
    <rPh sb="4" eb="6">
      <t>ヨクゲツ</t>
    </rPh>
    <rPh sb="8" eb="10">
      <t>シシュツ</t>
    </rPh>
    <rPh sb="10" eb="12">
      <t>ヨテイ</t>
    </rPh>
    <rPh sb="12" eb="13">
      <t>ガク</t>
    </rPh>
    <phoneticPr fontId="1"/>
  </si>
  <si>
    <t>借入月の翌々月
以降の支出予定額</t>
    <rPh sb="0" eb="2">
      <t>カリイレ</t>
    </rPh>
    <rPh sb="2" eb="3">
      <t>ゲツ</t>
    </rPh>
    <rPh sb="4" eb="7">
      <t>ヨクヨクゲツ</t>
    </rPh>
    <rPh sb="8" eb="10">
      <t>イコウ</t>
    </rPh>
    <rPh sb="11" eb="13">
      <t>シシュツ</t>
    </rPh>
    <rPh sb="13" eb="15">
      <t>ヨテイ</t>
    </rPh>
    <rPh sb="15" eb="16">
      <t>ガク</t>
    </rPh>
    <phoneticPr fontId="1"/>
  </si>
  <si>
    <t>内訳</t>
    <rPh sb="0" eb="2">
      <t>ウチワケ</t>
    </rPh>
    <phoneticPr fontId="1"/>
  </si>
  <si>
    <t>借入月の前月
までの収入済額</t>
    <rPh sb="0" eb="2">
      <t>カリイレ</t>
    </rPh>
    <rPh sb="2" eb="3">
      <t>ゲツ</t>
    </rPh>
    <rPh sb="4" eb="6">
      <t>ゼンゲツ</t>
    </rPh>
    <rPh sb="10" eb="12">
      <t>シュウニュウ</t>
    </rPh>
    <rPh sb="12" eb="13">
      <t>ズ</t>
    </rPh>
    <rPh sb="13" eb="14">
      <t>ガク</t>
    </rPh>
    <phoneticPr fontId="1"/>
  </si>
  <si>
    <t>借入月の翌月
の収入予定額</t>
    <rPh sb="0" eb="2">
      <t>カリイレ</t>
    </rPh>
    <rPh sb="2" eb="3">
      <t>ゲツ</t>
    </rPh>
    <rPh sb="4" eb="6">
      <t>ヨクゲツ</t>
    </rPh>
    <rPh sb="8" eb="10">
      <t>シュウニュウ</t>
    </rPh>
    <rPh sb="10" eb="12">
      <t>ヨテイ</t>
    </rPh>
    <rPh sb="12" eb="13">
      <t>ガク</t>
    </rPh>
    <phoneticPr fontId="1"/>
  </si>
  <si>
    <t>借入月の翌々月
以降の収入予定額</t>
    <rPh sb="0" eb="2">
      <t>カリイレ</t>
    </rPh>
    <rPh sb="2" eb="3">
      <t>ゲツ</t>
    </rPh>
    <rPh sb="4" eb="7">
      <t>ヨクヨクゲツ</t>
    </rPh>
    <rPh sb="8" eb="10">
      <t>イコウ</t>
    </rPh>
    <rPh sb="11" eb="13">
      <t>シュウニュウ</t>
    </rPh>
    <rPh sb="13" eb="15">
      <t>ヨテイ</t>
    </rPh>
    <rPh sb="15" eb="16">
      <t>ガク</t>
    </rPh>
    <phoneticPr fontId="1"/>
  </si>
  <si>
    <t>地方債</t>
    <rPh sb="0" eb="3">
      <t>チホウサイ</t>
    </rPh>
    <phoneticPr fontId="1"/>
  </si>
  <si>
    <t>その他資金</t>
    <rPh sb="2" eb="3">
      <t>タ</t>
    </rPh>
    <rPh sb="3" eb="5">
      <t>シキン</t>
    </rPh>
    <phoneticPr fontId="1"/>
  </si>
  <si>
    <t>その他</t>
    <rPh sb="2" eb="3">
      <t>タ</t>
    </rPh>
    <phoneticPr fontId="1"/>
  </si>
  <si>
    <t>特定財源</t>
    <rPh sb="0" eb="2">
      <t>トクテイ</t>
    </rPh>
    <rPh sb="2" eb="4">
      <t>ザイゲン</t>
    </rPh>
    <phoneticPr fontId="1"/>
  </si>
  <si>
    <t>国庫支出金</t>
    <rPh sb="0" eb="2">
      <t>コッコ</t>
    </rPh>
    <rPh sb="2" eb="5">
      <t>シシュツキン</t>
    </rPh>
    <phoneticPr fontId="1"/>
  </si>
  <si>
    <t>都道府県支出金</t>
    <rPh sb="0" eb="4">
      <t>トドウフケン</t>
    </rPh>
    <rPh sb="4" eb="7">
      <t>シシュツキン</t>
    </rPh>
    <phoneticPr fontId="1"/>
  </si>
  <si>
    <t>分担金・負担金</t>
    <rPh sb="0" eb="3">
      <t>ブンタンキン</t>
    </rPh>
    <rPh sb="4" eb="7">
      <t>フタンキン</t>
    </rPh>
    <phoneticPr fontId="1"/>
  </si>
  <si>
    <t>他会計出資金・繰入金</t>
    <rPh sb="0" eb="1">
      <t>タ</t>
    </rPh>
    <rPh sb="1" eb="3">
      <t>カイケイ</t>
    </rPh>
    <rPh sb="3" eb="6">
      <t>シュッシキン</t>
    </rPh>
    <rPh sb="7" eb="9">
      <t>クリイレ</t>
    </rPh>
    <rPh sb="9" eb="10">
      <t>キン</t>
    </rPh>
    <phoneticPr fontId="1"/>
  </si>
  <si>
    <t>一般財源(一財扱い経費含む)</t>
    <rPh sb="0" eb="2">
      <t>イッパン</t>
    </rPh>
    <rPh sb="2" eb="4">
      <t>ザイゲン</t>
    </rPh>
    <rPh sb="5" eb="6">
      <t>イチ</t>
    </rPh>
    <rPh sb="6" eb="7">
      <t>ザイ</t>
    </rPh>
    <rPh sb="7" eb="8">
      <t>アツカ</t>
    </rPh>
    <rPh sb="9" eb="11">
      <t>ケイヒ</t>
    </rPh>
    <rPh sb="11" eb="12">
      <t>フク</t>
    </rPh>
    <phoneticPr fontId="1"/>
  </si>
  <si>
    <t>《細事業リスト》</t>
    <rPh sb="1" eb="2">
      <t>サイ</t>
    </rPh>
    <rPh sb="2" eb="4">
      <t>ジギョウ</t>
    </rPh>
    <phoneticPr fontId="1"/>
  </si>
  <si>
    <t>公共事業等</t>
    <rPh sb="0" eb="2">
      <t>コウキョウ</t>
    </rPh>
    <rPh sb="2" eb="4">
      <t>ジギョウ</t>
    </rPh>
    <rPh sb="4" eb="5">
      <t>トウ</t>
    </rPh>
    <phoneticPr fontId="1"/>
  </si>
  <si>
    <t>公営住宅</t>
    <rPh sb="0" eb="2">
      <t>コウエイ</t>
    </rPh>
    <rPh sb="2" eb="4">
      <t>ジュウタク</t>
    </rPh>
    <phoneticPr fontId="1"/>
  </si>
  <si>
    <t>学校教育施設等整備</t>
    <rPh sb="0" eb="2">
      <t>ガッコウ</t>
    </rPh>
    <rPh sb="2" eb="4">
      <t>キョウイク</t>
    </rPh>
    <rPh sb="4" eb="6">
      <t>シセツ</t>
    </rPh>
    <rPh sb="6" eb="7">
      <t>ナド</t>
    </rPh>
    <rPh sb="7" eb="9">
      <t>セイビ</t>
    </rPh>
    <phoneticPr fontId="1"/>
  </si>
  <si>
    <t>社会福祉施設整備</t>
    <rPh sb="0" eb="2">
      <t>シャカイ</t>
    </rPh>
    <rPh sb="2" eb="4">
      <t>フクシ</t>
    </rPh>
    <rPh sb="4" eb="6">
      <t>シセツ</t>
    </rPh>
    <rPh sb="6" eb="8">
      <t>セイビ</t>
    </rPh>
    <phoneticPr fontId="1"/>
  </si>
  <si>
    <t>一般</t>
    <rPh sb="0" eb="2">
      <t>イッパン</t>
    </rPh>
    <phoneticPr fontId="1"/>
  </si>
  <si>
    <t>地域活性化</t>
    <rPh sb="0" eb="2">
      <t>チイキ</t>
    </rPh>
    <rPh sb="2" eb="5">
      <t>カッセイカ</t>
    </rPh>
    <phoneticPr fontId="1"/>
  </si>
  <si>
    <t>防災対策</t>
    <rPh sb="0" eb="2">
      <t>ボウサイ</t>
    </rPh>
    <rPh sb="2" eb="4">
      <t>タイサク</t>
    </rPh>
    <phoneticPr fontId="1"/>
  </si>
  <si>
    <t>地方道路等整備</t>
    <rPh sb="0" eb="2">
      <t>チホウ</t>
    </rPh>
    <rPh sb="2" eb="5">
      <t>ドウロトウ</t>
    </rPh>
    <rPh sb="5" eb="7">
      <t>セイビ</t>
    </rPh>
    <phoneticPr fontId="1"/>
  </si>
  <si>
    <t>合併特例</t>
    <rPh sb="0" eb="2">
      <t>ガッペイ</t>
    </rPh>
    <rPh sb="2" eb="4">
      <t>トクレイ</t>
    </rPh>
    <phoneticPr fontId="1"/>
  </si>
  <si>
    <t>臨時財政対策債</t>
    <rPh sb="0" eb="2">
      <t>リンジ</t>
    </rPh>
    <rPh sb="2" eb="4">
      <t>ザイセイ</t>
    </rPh>
    <rPh sb="4" eb="6">
      <t>タイサク</t>
    </rPh>
    <rPh sb="6" eb="7">
      <t>サイ</t>
    </rPh>
    <phoneticPr fontId="1"/>
  </si>
  <si>
    <t>上水道</t>
    <rPh sb="0" eb="3">
      <t>ジョウスイドウ</t>
    </rPh>
    <phoneticPr fontId="1"/>
  </si>
  <si>
    <t>簡易水道</t>
    <rPh sb="0" eb="2">
      <t>カンイ</t>
    </rPh>
    <rPh sb="2" eb="4">
      <t>スイドウ</t>
    </rPh>
    <phoneticPr fontId="1"/>
  </si>
  <si>
    <t>一般交通</t>
    <rPh sb="0" eb="2">
      <t>イッパン</t>
    </rPh>
    <rPh sb="2" eb="4">
      <t>コウツウ</t>
    </rPh>
    <phoneticPr fontId="1"/>
  </si>
  <si>
    <t>高速鉄道</t>
    <rPh sb="0" eb="2">
      <t>コウソク</t>
    </rPh>
    <rPh sb="2" eb="4">
      <t>テツドウ</t>
    </rPh>
    <phoneticPr fontId="1"/>
  </si>
  <si>
    <t>病院</t>
    <rPh sb="0" eb="2">
      <t>ビョウイン</t>
    </rPh>
    <phoneticPr fontId="1"/>
  </si>
  <si>
    <t>下水道</t>
    <rPh sb="0" eb="3">
      <t>ゲスイドウ</t>
    </rPh>
    <phoneticPr fontId="1"/>
  </si>
  <si>
    <t>工業用水道</t>
    <rPh sb="0" eb="3">
      <t>コウギョウヨウ</t>
    </rPh>
    <rPh sb="3" eb="5">
      <t>スイドウ</t>
    </rPh>
    <phoneticPr fontId="1"/>
  </si>
  <si>
    <t>電気</t>
    <rPh sb="0" eb="2">
      <t>デンキ</t>
    </rPh>
    <phoneticPr fontId="1"/>
  </si>
  <si>
    <t>ガス</t>
    <phoneticPr fontId="1"/>
  </si>
  <si>
    <t>港湾整備</t>
    <rPh sb="0" eb="2">
      <t>コウワン</t>
    </rPh>
    <rPh sb="2" eb="4">
      <t>セイビ</t>
    </rPh>
    <phoneticPr fontId="1"/>
  </si>
  <si>
    <t>介護サービス</t>
    <rPh sb="0" eb="2">
      <t>カイゴ</t>
    </rPh>
    <phoneticPr fontId="1"/>
  </si>
  <si>
    <t>市場</t>
    <rPh sb="0" eb="2">
      <t>イチバ</t>
    </rPh>
    <phoneticPr fontId="1"/>
  </si>
  <si>
    <t>と畜場</t>
    <rPh sb="1" eb="2">
      <t>チク</t>
    </rPh>
    <rPh sb="2" eb="3">
      <t>バ</t>
    </rPh>
    <phoneticPr fontId="1"/>
  </si>
  <si>
    <t>観光施設</t>
    <rPh sb="0" eb="2">
      <t>カンコウ</t>
    </rPh>
    <rPh sb="2" eb="4">
      <t>シセツ</t>
    </rPh>
    <phoneticPr fontId="1"/>
  </si>
  <si>
    <t>駐車場</t>
    <rPh sb="0" eb="3">
      <t>チュウシャジョウ</t>
    </rPh>
    <phoneticPr fontId="1"/>
  </si>
  <si>
    <t>産業廃棄物処理</t>
    <rPh sb="0" eb="2">
      <t>サンギョウ</t>
    </rPh>
    <rPh sb="2" eb="5">
      <t>ハイキブツ</t>
    </rPh>
    <rPh sb="5" eb="7">
      <t>ショリ</t>
    </rPh>
    <phoneticPr fontId="1"/>
  </si>
  <si>
    <t>義務教育・高等学校施設（建物）</t>
    <rPh sb="0" eb="2">
      <t>ギム</t>
    </rPh>
    <rPh sb="2" eb="4">
      <t>キョウイク</t>
    </rPh>
    <rPh sb="5" eb="7">
      <t>コウトウ</t>
    </rPh>
    <rPh sb="7" eb="9">
      <t>ガッコウ</t>
    </rPh>
    <rPh sb="9" eb="11">
      <t>シセツ</t>
    </rPh>
    <rPh sb="12" eb="14">
      <t>タテモノ</t>
    </rPh>
    <phoneticPr fontId="1"/>
  </si>
  <si>
    <t>幼稚園その他の学校施設（用地）</t>
    <rPh sb="0" eb="3">
      <t>ヨウチエン</t>
    </rPh>
    <rPh sb="5" eb="6">
      <t>タ</t>
    </rPh>
    <rPh sb="7" eb="9">
      <t>ガッコウ</t>
    </rPh>
    <rPh sb="9" eb="11">
      <t>シセツ</t>
    </rPh>
    <rPh sb="12" eb="14">
      <t>ヨウチ</t>
    </rPh>
    <phoneticPr fontId="1"/>
  </si>
  <si>
    <t>施設整備</t>
    <rPh sb="0" eb="2">
      <t>シセツ</t>
    </rPh>
    <rPh sb="2" eb="4">
      <t>セイビ</t>
    </rPh>
    <phoneticPr fontId="1"/>
  </si>
  <si>
    <t>貸付目的の用地取得</t>
    <rPh sb="0" eb="2">
      <t>カシツケ</t>
    </rPh>
    <rPh sb="2" eb="4">
      <t>モクテキ</t>
    </rPh>
    <rPh sb="5" eb="7">
      <t>ヨウチ</t>
    </rPh>
    <rPh sb="7" eb="9">
      <t>シュトク</t>
    </rPh>
    <phoneticPr fontId="1"/>
  </si>
  <si>
    <t>新規事業分</t>
    <rPh sb="0" eb="2">
      <t>シンキ</t>
    </rPh>
    <rPh sb="2" eb="5">
      <t>ジギョウブン</t>
    </rPh>
    <phoneticPr fontId="1"/>
  </si>
  <si>
    <t>定住自立圏推進</t>
    <rPh sb="0" eb="2">
      <t>テイジュウ</t>
    </rPh>
    <rPh sb="2" eb="4">
      <t>ジリツ</t>
    </rPh>
    <rPh sb="4" eb="5">
      <t>ケン</t>
    </rPh>
    <rPh sb="5" eb="7">
      <t>スイシン</t>
    </rPh>
    <phoneticPr fontId="1"/>
  </si>
  <si>
    <t>循環型社会形成</t>
    <rPh sb="0" eb="3">
      <t>ジュンカンガタ</t>
    </rPh>
    <rPh sb="3" eb="5">
      <t>シャカイ</t>
    </rPh>
    <rPh sb="5" eb="7">
      <t>ケイセイ</t>
    </rPh>
    <phoneticPr fontId="1"/>
  </si>
  <si>
    <t>循環型社会形成（特進分）</t>
    <rPh sb="0" eb="3">
      <t>ジュンカンガタ</t>
    </rPh>
    <rPh sb="3" eb="5">
      <t>シャカイ</t>
    </rPh>
    <rPh sb="5" eb="7">
      <t>ケイセイ</t>
    </rPh>
    <rPh sb="8" eb="10">
      <t>トクシン</t>
    </rPh>
    <rPh sb="10" eb="11">
      <t>ブン</t>
    </rPh>
    <phoneticPr fontId="1"/>
  </si>
  <si>
    <t>少子・高齢化対策</t>
    <rPh sb="0" eb="2">
      <t>ショウシ</t>
    </rPh>
    <rPh sb="3" eb="6">
      <t>コウレイカ</t>
    </rPh>
    <rPh sb="6" eb="8">
      <t>タイサク</t>
    </rPh>
    <phoneticPr fontId="1"/>
  </si>
  <si>
    <t>少子・高齢化対策（特進分）</t>
    <rPh sb="0" eb="2">
      <t>ショウシ</t>
    </rPh>
    <rPh sb="3" eb="6">
      <t>コウレイカ</t>
    </rPh>
    <rPh sb="6" eb="8">
      <t>タイサク</t>
    </rPh>
    <rPh sb="9" eb="11">
      <t>トクシン</t>
    </rPh>
    <rPh sb="11" eb="12">
      <t>ブン</t>
    </rPh>
    <phoneticPr fontId="1"/>
  </si>
  <si>
    <t>地域資源活用促進</t>
    <rPh sb="0" eb="2">
      <t>チイキ</t>
    </rPh>
    <rPh sb="2" eb="4">
      <t>シゲン</t>
    </rPh>
    <rPh sb="4" eb="6">
      <t>カツヨウ</t>
    </rPh>
    <rPh sb="6" eb="8">
      <t>ソクシン</t>
    </rPh>
    <phoneticPr fontId="1"/>
  </si>
  <si>
    <t>都市再生</t>
    <rPh sb="0" eb="2">
      <t>トシ</t>
    </rPh>
    <rPh sb="2" eb="4">
      <t>サイセイ</t>
    </rPh>
    <phoneticPr fontId="1"/>
  </si>
  <si>
    <t>防災基盤整備</t>
    <rPh sb="0" eb="2">
      <t>ボウサイ</t>
    </rPh>
    <rPh sb="2" eb="4">
      <t>キバン</t>
    </rPh>
    <rPh sb="4" eb="6">
      <t>セイビ</t>
    </rPh>
    <phoneticPr fontId="1"/>
  </si>
  <si>
    <t>市町村合併推進</t>
    <rPh sb="0" eb="3">
      <t>シチョウソン</t>
    </rPh>
    <rPh sb="3" eb="5">
      <t>ガッペイ</t>
    </rPh>
    <rPh sb="5" eb="7">
      <t>スイシン</t>
    </rPh>
    <phoneticPr fontId="1"/>
  </si>
  <si>
    <t>市町村合併特例</t>
    <rPh sb="0" eb="3">
      <t>シチョウソン</t>
    </rPh>
    <rPh sb="3" eb="5">
      <t>ガッペイ</t>
    </rPh>
    <rPh sb="5" eb="7">
      <t>トクレイ</t>
    </rPh>
    <phoneticPr fontId="1"/>
  </si>
  <si>
    <t>一般会計出資債</t>
    <rPh sb="0" eb="2">
      <t>イッパン</t>
    </rPh>
    <rPh sb="2" eb="4">
      <t>カイケイ</t>
    </rPh>
    <rPh sb="4" eb="6">
      <t>シュッシ</t>
    </rPh>
    <rPh sb="6" eb="7">
      <t>サイ</t>
    </rPh>
    <phoneticPr fontId="1"/>
  </si>
  <si>
    <t>基金造成</t>
    <rPh sb="0" eb="2">
      <t>キキン</t>
    </rPh>
    <rPh sb="2" eb="4">
      <t>ゾウセイ</t>
    </rPh>
    <phoneticPr fontId="1"/>
  </si>
  <si>
    <t>道路</t>
    <rPh sb="0" eb="2">
      <t>ドウロ</t>
    </rPh>
    <phoneticPr fontId="1"/>
  </si>
  <si>
    <t>細事業</t>
    <rPh sb="0" eb="1">
      <t>サイ</t>
    </rPh>
    <rPh sb="1" eb="3">
      <t>ジギョウ</t>
    </rPh>
    <phoneticPr fontId="1"/>
  </si>
  <si>
    <t>東日本大震災対策</t>
    <rPh sb="0" eb="1">
      <t>ヒガシ</t>
    </rPh>
    <rPh sb="1" eb="3">
      <t>ニホン</t>
    </rPh>
    <rPh sb="3" eb="6">
      <t>ダイシンサイ</t>
    </rPh>
    <rPh sb="6" eb="8">
      <t>タイサク</t>
    </rPh>
    <phoneticPr fontId="1"/>
  </si>
  <si>
    <t>地域情報通信基盤整備</t>
    <rPh sb="0" eb="2">
      <t>チイキ</t>
    </rPh>
    <rPh sb="2" eb="4">
      <t>ジョウホウ</t>
    </rPh>
    <rPh sb="4" eb="6">
      <t>ツウシン</t>
    </rPh>
    <rPh sb="6" eb="8">
      <t>キバン</t>
    </rPh>
    <rPh sb="8" eb="10">
      <t>セイビ</t>
    </rPh>
    <phoneticPr fontId="1"/>
  </si>
  <si>
    <t>地域情報通信基盤整備（特進分）</t>
    <rPh sb="0" eb="2">
      <t>チイキ</t>
    </rPh>
    <rPh sb="2" eb="4">
      <t>ジョウホウ</t>
    </rPh>
    <rPh sb="4" eb="6">
      <t>ツウシン</t>
    </rPh>
    <rPh sb="6" eb="8">
      <t>キバン</t>
    </rPh>
    <rPh sb="8" eb="10">
      <t>セイビ</t>
    </rPh>
    <rPh sb="11" eb="12">
      <t>トク</t>
    </rPh>
    <rPh sb="12" eb="13">
      <t>シン</t>
    </rPh>
    <rPh sb="13" eb="14">
      <t>ブン</t>
    </rPh>
    <phoneticPr fontId="1"/>
  </si>
  <si>
    <t>緊急防災・減災</t>
    <phoneticPr fontId="1"/>
  </si>
  <si>
    <t>震災減収対策企業債</t>
    <rPh sb="0" eb="2">
      <t>シンサイ</t>
    </rPh>
    <rPh sb="2" eb="4">
      <t>ゲンシュウ</t>
    </rPh>
    <rPh sb="4" eb="6">
      <t>タイサク</t>
    </rPh>
    <rPh sb="6" eb="8">
      <t>キギョウ</t>
    </rPh>
    <rPh sb="8" eb="9">
      <t>サイ</t>
    </rPh>
    <phoneticPr fontId="1"/>
  </si>
  <si>
    <t>建設改良</t>
    <rPh sb="0" eb="2">
      <t>ケンセツ</t>
    </rPh>
    <rPh sb="2" eb="4">
      <t>カイリョウ</t>
    </rPh>
    <phoneticPr fontId="1"/>
  </si>
  <si>
    <t>公営企業復興事業</t>
    <rPh sb="0" eb="2">
      <t>コウエイ</t>
    </rPh>
    <rPh sb="2" eb="4">
      <t>キギョウ</t>
    </rPh>
    <rPh sb="4" eb="6">
      <t>フッコウ</t>
    </rPh>
    <rPh sb="6" eb="8">
      <t>ジギョウ</t>
    </rPh>
    <phoneticPr fontId="1"/>
  </si>
  <si>
    <t>貸付日一覧</t>
    <rPh sb="0" eb="3">
      <t>カシツケビ</t>
    </rPh>
    <rPh sb="3" eb="5">
      <t>イチラン</t>
    </rPh>
    <phoneticPr fontId="1"/>
  </si>
  <si>
    <t>月</t>
    <rPh sb="0" eb="1">
      <t>ツキ</t>
    </rPh>
    <phoneticPr fontId="1"/>
  </si>
  <si>
    <t>定義名</t>
    <rPh sb="0" eb="2">
      <t>テイギ</t>
    </rPh>
    <rPh sb="2" eb="3">
      <t>メイ</t>
    </rPh>
    <phoneticPr fontId="1"/>
  </si>
  <si>
    <t>借入期日</t>
    <rPh sb="0" eb="2">
      <t>カリイレ</t>
    </rPh>
    <rPh sb="2" eb="4">
      <t>キジツ</t>
    </rPh>
    <phoneticPr fontId="1"/>
  </si>
  <si>
    <t>借入月</t>
    <rPh sb="0" eb="2">
      <t>カリイレ</t>
    </rPh>
    <rPh sb="2" eb="3">
      <t>ヅキ</t>
    </rPh>
    <phoneticPr fontId="1"/>
  </si>
  <si>
    <t>充当率</t>
    <rPh sb="0" eb="2">
      <t>ジュウトウ</t>
    </rPh>
    <rPh sb="2" eb="3">
      <t>リツ</t>
    </rPh>
    <phoneticPr fontId="6"/>
  </si>
  <si>
    <t>エラーリスト（入力内容を再度確認願います）</t>
    <rPh sb="7" eb="9">
      <t>ニュウリョク</t>
    </rPh>
    <rPh sb="9" eb="11">
      <t>ナイヨウ</t>
    </rPh>
    <rPh sb="12" eb="14">
      <t>サイド</t>
    </rPh>
    <rPh sb="14" eb="16">
      <t>カクニン</t>
    </rPh>
    <rPh sb="16" eb="17">
      <t>ネガ</t>
    </rPh>
    <phoneticPr fontId="1"/>
  </si>
  <si>
    <t>Ⅰ</t>
    <phoneticPr fontId="1"/>
  </si>
  <si>
    <t>記入チェック</t>
    <rPh sb="0" eb="2">
      <t>キニュウ</t>
    </rPh>
    <phoneticPr fontId="1"/>
  </si>
  <si>
    <t>「団体名」及び「団体コード」</t>
    <rPh sb="1" eb="4">
      <t>ダンタイメイ</t>
    </rPh>
    <rPh sb="5" eb="6">
      <t>オヨ</t>
    </rPh>
    <rPh sb="8" eb="10">
      <t>ダンタイ</t>
    </rPh>
    <phoneticPr fontId="1"/>
  </si>
  <si>
    <t>事業名</t>
    <rPh sb="0" eb="2">
      <t>ジギョウ</t>
    </rPh>
    <rPh sb="2" eb="3">
      <t>メイ</t>
    </rPh>
    <phoneticPr fontId="1"/>
  </si>
  <si>
    <t>担当部署名及び担当者氏名</t>
    <rPh sb="0" eb="2">
      <t>タントウ</t>
    </rPh>
    <rPh sb="2" eb="4">
      <t>ブショ</t>
    </rPh>
    <rPh sb="4" eb="5">
      <t>メイ</t>
    </rPh>
    <rPh sb="5" eb="6">
      <t>オヨ</t>
    </rPh>
    <rPh sb="7" eb="9">
      <t>タントウ</t>
    </rPh>
    <rPh sb="9" eb="10">
      <t>シャ</t>
    </rPh>
    <rPh sb="10" eb="12">
      <t>シメイ</t>
    </rPh>
    <rPh sb="11" eb="12">
      <t>メイ</t>
    </rPh>
    <phoneticPr fontId="1"/>
  </si>
  <si>
    <t>ＴＥＬ及びメールアドレス</t>
    <rPh sb="3" eb="4">
      <t>オヨ</t>
    </rPh>
    <phoneticPr fontId="1"/>
  </si>
  <si>
    <t>全体計画</t>
    <rPh sb="0" eb="2">
      <t>ゼンタイ</t>
    </rPh>
    <rPh sb="2" eb="4">
      <t>ケイカク</t>
    </rPh>
    <phoneticPr fontId="1"/>
  </si>
  <si>
    <t>事業費の支出状況・工事等の内容</t>
    <rPh sb="0" eb="3">
      <t>ジギョウヒ</t>
    </rPh>
    <rPh sb="4" eb="6">
      <t>シシュツ</t>
    </rPh>
    <rPh sb="6" eb="8">
      <t>ジョウキョウ</t>
    </rPh>
    <rPh sb="9" eb="11">
      <t>コウジ</t>
    </rPh>
    <rPh sb="11" eb="12">
      <t>トウ</t>
    </rPh>
    <rPh sb="13" eb="15">
      <t>ナイヨウ</t>
    </rPh>
    <phoneticPr fontId="1"/>
  </si>
  <si>
    <t>事業費の支出状況・事業費</t>
    <rPh sb="0" eb="3">
      <t>ジギョウヒ</t>
    </rPh>
    <rPh sb="4" eb="6">
      <t>シシュツ</t>
    </rPh>
    <rPh sb="6" eb="8">
      <t>ジョウキョウ</t>
    </rPh>
    <rPh sb="9" eb="12">
      <t>ジギョウヒ</t>
    </rPh>
    <phoneticPr fontId="1"/>
  </si>
  <si>
    <t>財源の収入状況</t>
    <rPh sb="0" eb="2">
      <t>ザイゲン</t>
    </rPh>
    <rPh sb="3" eb="5">
      <t>シュウニュウ</t>
    </rPh>
    <rPh sb="5" eb="7">
      <t>ジョウキョウ</t>
    </rPh>
    <phoneticPr fontId="6"/>
  </si>
  <si>
    <t>同意予定額・借入状況・収入状況</t>
    <rPh sb="0" eb="2">
      <t>ドウイ</t>
    </rPh>
    <rPh sb="2" eb="4">
      <t>ヨテイ</t>
    </rPh>
    <rPh sb="4" eb="5">
      <t>ガク</t>
    </rPh>
    <rPh sb="6" eb="8">
      <t>カリイ</t>
    </rPh>
    <rPh sb="8" eb="10">
      <t>ジョウキョウ</t>
    </rPh>
    <rPh sb="11" eb="13">
      <t>シュウニュウ</t>
    </rPh>
    <rPh sb="13" eb="15">
      <t>ジョウキョウ</t>
    </rPh>
    <phoneticPr fontId="1"/>
  </si>
  <si>
    <t>口座番号判定</t>
    <rPh sb="0" eb="2">
      <t>コウザ</t>
    </rPh>
    <rPh sb="2" eb="4">
      <t>バンゴウ</t>
    </rPh>
    <rPh sb="4" eb="6">
      <t>ハンテイ</t>
    </rPh>
    <phoneticPr fontId="1"/>
  </si>
  <si>
    <t>口座番号（逆）</t>
    <rPh sb="0" eb="2">
      <t>コウザ</t>
    </rPh>
    <rPh sb="2" eb="4">
      <t>バンゴウ</t>
    </rPh>
    <rPh sb="5" eb="6">
      <t>ギャク</t>
    </rPh>
    <phoneticPr fontId="1"/>
  </si>
  <si>
    <t>年</t>
    <rPh sb="0" eb="1">
      <t>ネン</t>
    </rPh>
    <phoneticPr fontId="6"/>
  </si>
  <si>
    <t>月</t>
    <rPh sb="0" eb="1">
      <t>ガツ</t>
    </rPh>
    <phoneticPr fontId="6"/>
  </si>
  <si>
    <t>日</t>
    <rPh sb="0" eb="1">
      <t>ヒ</t>
    </rPh>
    <phoneticPr fontId="6"/>
  </si>
  <si>
    <t>合計</t>
    <rPh sb="0" eb="2">
      <t>ゴウケイ</t>
    </rPh>
    <phoneticPr fontId="6"/>
  </si>
  <si>
    <t>(備考)</t>
    <rPh sb="1" eb="3">
      <t>ビコウ</t>
    </rPh>
    <phoneticPr fontId="1"/>
  </si>
  <si>
    <t>適用先</t>
    <rPh sb="0" eb="2">
      <t>テキヨウ</t>
    </rPh>
    <rPh sb="2" eb="3">
      <t>サキ</t>
    </rPh>
    <phoneticPr fontId="1"/>
  </si>
  <si>
    <t>借入金額</t>
    <rPh sb="0" eb="2">
      <t>カリイ</t>
    </rPh>
    <rPh sb="2" eb="4">
      <t>キンガク</t>
    </rPh>
    <phoneticPr fontId="1"/>
  </si>
  <si>
    <t>申込日→</t>
    <rPh sb="0" eb="2">
      <t>モウシコ</t>
    </rPh>
    <rPh sb="2" eb="3">
      <t>ヒ</t>
    </rPh>
    <phoneticPr fontId="1"/>
  </si>
  <si>
    <t>起債同意日①→</t>
    <rPh sb="0" eb="2">
      <t>キサイ</t>
    </rPh>
    <rPh sb="2" eb="4">
      <t>ドウイ</t>
    </rPh>
    <rPh sb="4" eb="5">
      <t>ビ</t>
    </rPh>
    <phoneticPr fontId="1"/>
  </si>
  <si>
    <t>起債同意日②→</t>
    <rPh sb="0" eb="2">
      <t>キサイ</t>
    </rPh>
    <rPh sb="2" eb="4">
      <t>ドウイ</t>
    </rPh>
    <rPh sb="4" eb="5">
      <t>ビ</t>
    </rPh>
    <phoneticPr fontId="1"/>
  </si>
  <si>
    <t>起債同意日③→</t>
    <rPh sb="0" eb="2">
      <t>キサイ</t>
    </rPh>
    <rPh sb="2" eb="4">
      <t>ドウイ</t>
    </rPh>
    <rPh sb="4" eb="5">
      <t>ビ</t>
    </rPh>
    <phoneticPr fontId="1"/>
  </si>
  <si>
    <t>借入予定期日</t>
    <rPh sb="0" eb="2">
      <t>カリイレ</t>
    </rPh>
    <rPh sb="2" eb="4">
      <t>ヨテイ</t>
    </rPh>
    <rPh sb="4" eb="6">
      <t>キジツ</t>
    </rPh>
    <phoneticPr fontId="33"/>
  </si>
  <si>
    <t>様式第７号</t>
    <rPh sb="0" eb="2">
      <t>ヨウシキ</t>
    </rPh>
    <rPh sb="2" eb="3">
      <t>ダイ</t>
    </rPh>
    <rPh sb="4" eb="5">
      <t>ゴウ</t>
    </rPh>
    <phoneticPr fontId="33"/>
  </si>
  <si>
    <t>借入期日</t>
    <rPh sb="0" eb="2">
      <t>カリイ</t>
    </rPh>
    <rPh sb="2" eb="4">
      <t>キジツ</t>
    </rPh>
    <phoneticPr fontId="33"/>
  </si>
  <si>
    <t>借入月</t>
    <rPh sb="0" eb="2">
      <t>カリイレ</t>
    </rPh>
    <rPh sb="2" eb="3">
      <t>ツキ</t>
    </rPh>
    <phoneticPr fontId="33"/>
  </si>
  <si>
    <t>資金の交付を受ける金融機関</t>
    <rPh sb="0" eb="2">
      <t>シキン</t>
    </rPh>
    <rPh sb="3" eb="5">
      <t>コウフ</t>
    </rPh>
    <rPh sb="6" eb="7">
      <t>ウ</t>
    </rPh>
    <rPh sb="9" eb="11">
      <t>キンユウ</t>
    </rPh>
    <rPh sb="11" eb="13">
      <t>キカン</t>
    </rPh>
    <phoneticPr fontId="33"/>
  </si>
  <si>
    <t>様式第８号</t>
    <rPh sb="0" eb="2">
      <t>ヨウシキ</t>
    </rPh>
    <rPh sb="2" eb="3">
      <t>ダイ</t>
    </rPh>
    <rPh sb="4" eb="5">
      <t>ゴウ</t>
    </rPh>
    <phoneticPr fontId="33"/>
  </si>
  <si>
    <t>同意(許可)予定額決定年月日</t>
    <phoneticPr fontId="33"/>
  </si>
  <si>
    <t>資金の用途　事業名</t>
    <rPh sb="0" eb="2">
      <t>シキン</t>
    </rPh>
    <rPh sb="3" eb="5">
      <t>ヨウト</t>
    </rPh>
    <rPh sb="6" eb="8">
      <t>ジギョウ</t>
    </rPh>
    <rPh sb="8" eb="9">
      <t>メイ</t>
    </rPh>
    <phoneticPr fontId="1"/>
  </si>
  <si>
    <t>資金の用途　細事業名</t>
    <rPh sb="0" eb="2">
      <t>シキン</t>
    </rPh>
    <rPh sb="3" eb="5">
      <t>ヨウト</t>
    </rPh>
    <rPh sb="6" eb="7">
      <t>サイ</t>
    </rPh>
    <rPh sb="7" eb="9">
      <t>ジギョウ</t>
    </rPh>
    <rPh sb="9" eb="10">
      <t>メイ</t>
    </rPh>
    <phoneticPr fontId="1"/>
  </si>
  <si>
    <t>借入希望期日</t>
    <rPh sb="0" eb="2">
      <t>カリイ</t>
    </rPh>
    <rPh sb="2" eb="4">
      <t>キボウ</t>
    </rPh>
    <rPh sb="4" eb="6">
      <t>キジツ</t>
    </rPh>
    <phoneticPr fontId="1"/>
  </si>
  <si>
    <t>資金の交付を受ける金融機関</t>
    <rPh sb="0" eb="2">
      <t>シキン</t>
    </rPh>
    <rPh sb="3" eb="5">
      <t>コウフ</t>
    </rPh>
    <rPh sb="6" eb="7">
      <t>ウ</t>
    </rPh>
    <rPh sb="9" eb="11">
      <t>キンユウ</t>
    </rPh>
    <rPh sb="11" eb="13">
      <t>キカン</t>
    </rPh>
    <phoneticPr fontId="1"/>
  </si>
  <si>
    <t>地方公営企業法</t>
    <rPh sb="0" eb="2">
      <t>チホウ</t>
    </rPh>
    <rPh sb="2" eb="4">
      <t>コウエイ</t>
    </rPh>
    <rPh sb="4" eb="6">
      <t>キギョウ</t>
    </rPh>
    <rPh sb="6" eb="7">
      <t>ホウ</t>
    </rPh>
    <phoneticPr fontId="6"/>
  </si>
  <si>
    <t>→</t>
    <phoneticPr fontId="1"/>
  </si>
  <si>
    <t>　金融機関・店舗名</t>
    <rPh sb="1" eb="3">
      <t>キンユウ</t>
    </rPh>
    <rPh sb="3" eb="5">
      <t>キカン</t>
    </rPh>
    <rPh sb="6" eb="8">
      <t>テンポ</t>
    </rPh>
    <rPh sb="8" eb="9">
      <t>メイ</t>
    </rPh>
    <phoneticPr fontId="1"/>
  </si>
  <si>
    <t>　預金種別</t>
    <rPh sb="1" eb="3">
      <t>ヨキン</t>
    </rPh>
    <rPh sb="3" eb="5">
      <t>シュベツ</t>
    </rPh>
    <phoneticPr fontId="1"/>
  </si>
  <si>
    <t>　団体名</t>
    <rPh sb="1" eb="3">
      <t>ダンタイ</t>
    </rPh>
    <rPh sb="3" eb="4">
      <t>メイ</t>
    </rPh>
    <phoneticPr fontId="1"/>
  </si>
  <si>
    <t>　職氏名</t>
    <rPh sb="1" eb="2">
      <t>ショク</t>
    </rPh>
    <rPh sb="2" eb="4">
      <t>シメイ</t>
    </rPh>
    <phoneticPr fontId="1"/>
  </si>
  <si>
    <t>→</t>
    <phoneticPr fontId="6"/>
  </si>
  <si>
    <t>地方公共団体金融機構理事長　様</t>
    <rPh sb="0" eb="2">
      <t>チホウ</t>
    </rPh>
    <rPh sb="2" eb="4">
      <t>コウキョウ</t>
    </rPh>
    <rPh sb="4" eb="6">
      <t>ダンタイ</t>
    </rPh>
    <rPh sb="6" eb="8">
      <t>キンユウ</t>
    </rPh>
    <rPh sb="8" eb="10">
      <t>キコウ</t>
    </rPh>
    <rPh sb="10" eb="13">
      <t>リジチョウ</t>
    </rPh>
    <rPh sb="14" eb="15">
      <t>サマ</t>
    </rPh>
    <phoneticPr fontId="1"/>
  </si>
  <si>
    <t>　短期貸付からの振替額</t>
    <rPh sb="1" eb="3">
      <t>タンキ</t>
    </rPh>
    <rPh sb="3" eb="5">
      <t>カシツケ</t>
    </rPh>
    <rPh sb="8" eb="10">
      <t>フリカエ</t>
    </rPh>
    <rPh sb="10" eb="11">
      <t>ガク</t>
    </rPh>
    <phoneticPr fontId="1"/>
  </si>
  <si>
    <t>（充当率）</t>
    <rPh sb="1" eb="3">
      <t>ジュウトウ</t>
    </rPh>
    <rPh sb="3" eb="4">
      <t>リツ</t>
    </rPh>
    <phoneticPr fontId="6"/>
  </si>
  <si>
    <t>ヶ年計画</t>
    <rPh sb="1" eb="2">
      <t>ネン</t>
    </rPh>
    <rPh sb="2" eb="4">
      <t>ケイカク</t>
    </rPh>
    <phoneticPr fontId="1"/>
  </si>
  <si>
    <t>5機構資金の借入状況</t>
    <rPh sb="1" eb="3">
      <t>キコウ</t>
    </rPh>
    <rPh sb="3" eb="5">
      <t>シキン</t>
    </rPh>
    <rPh sb="6" eb="8">
      <t>カリイレ</t>
    </rPh>
    <rPh sb="8" eb="10">
      <t>ジョウキョウ</t>
    </rPh>
    <phoneticPr fontId="1"/>
  </si>
  <si>
    <t>6事業費の支出状況</t>
    <rPh sb="1" eb="4">
      <t>ジギョウヒ</t>
    </rPh>
    <rPh sb="5" eb="7">
      <t>シシュツ</t>
    </rPh>
    <rPh sb="7" eb="9">
      <t>ジョウキョウ</t>
    </rPh>
    <phoneticPr fontId="1"/>
  </si>
  <si>
    <t>借 入 月 の
収入予定額</t>
    <rPh sb="0" eb="1">
      <t>シャク</t>
    </rPh>
    <rPh sb="2" eb="3">
      <t>イ</t>
    </rPh>
    <rPh sb="4" eb="5">
      <t>ゲツ</t>
    </rPh>
    <rPh sb="8" eb="10">
      <t>シュウニュウ</t>
    </rPh>
    <rPh sb="10" eb="12">
      <t>ヨテイ</t>
    </rPh>
    <rPh sb="12" eb="13">
      <t>ガク</t>
    </rPh>
    <phoneticPr fontId="1"/>
  </si>
  <si>
    <t>　　　（始期）</t>
    <rPh sb="4" eb="6">
      <t>シキ</t>
    </rPh>
    <phoneticPr fontId="1"/>
  </si>
  <si>
    <t>　　　（終期）</t>
    <rPh sb="4" eb="6">
      <t>シュウキ</t>
    </rPh>
    <phoneticPr fontId="1"/>
  </si>
  <si>
    <t>7財源の収入状況</t>
    <rPh sb="1" eb="3">
      <t>ザイゲン</t>
    </rPh>
    <rPh sb="4" eb="6">
      <t>シュウニュウ</t>
    </rPh>
    <rPh sb="6" eb="8">
      <t>ジョウキョウ</t>
    </rPh>
    <phoneticPr fontId="1"/>
  </si>
  <si>
    <t>借 入 月 の
支出予定額</t>
    <rPh sb="0" eb="1">
      <t>シャク</t>
    </rPh>
    <rPh sb="2" eb="3">
      <t>イ</t>
    </rPh>
    <rPh sb="4" eb="5">
      <t>ゲツ</t>
    </rPh>
    <rPh sb="8" eb="10">
      <t>シシュツ</t>
    </rPh>
    <rPh sb="10" eb="12">
      <t>ヨテイ</t>
    </rPh>
    <rPh sb="12" eb="13">
      <t>ガク</t>
    </rPh>
    <phoneticPr fontId="1"/>
  </si>
  <si>
    <t>建設改良/一般会計出資債</t>
    <rPh sb="0" eb="2">
      <t>ケンセツ</t>
    </rPh>
    <rPh sb="2" eb="4">
      <t>カイリョウ</t>
    </rPh>
    <rPh sb="5" eb="7">
      <t>イッパン</t>
    </rPh>
    <rPh sb="7" eb="9">
      <t>カイケイ</t>
    </rPh>
    <rPh sb="9" eb="11">
      <t>シュッシ</t>
    </rPh>
    <rPh sb="11" eb="12">
      <t>サイ</t>
    </rPh>
    <phoneticPr fontId="1"/>
  </si>
  <si>
    <t>社会福祉施設整備</t>
    <phoneticPr fontId="1"/>
  </si>
  <si>
    <t>学校教育施設等整備（太陽光発電整備）</t>
    <rPh sb="10" eb="13">
      <t>タイヨウコウ</t>
    </rPh>
    <rPh sb="13" eb="15">
      <t>ハツデン</t>
    </rPh>
    <rPh sb="15" eb="17">
      <t>セイビ</t>
    </rPh>
    <phoneticPr fontId="33"/>
  </si>
  <si>
    <t>義務教育・高等学校施設（用地）</t>
    <phoneticPr fontId="1"/>
  </si>
  <si>
    <t>幼稚園その他の学校施設（建物）</t>
    <phoneticPr fontId="33"/>
  </si>
  <si>
    <t>臨時高等学校改築等分</t>
    <phoneticPr fontId="1"/>
  </si>
  <si>
    <t>地域総合整備資金貸付金分</t>
    <phoneticPr fontId="1"/>
  </si>
  <si>
    <t>河川等分</t>
    <phoneticPr fontId="1"/>
  </si>
  <si>
    <t>被災施設復旧関連事業</t>
    <phoneticPr fontId="1"/>
  </si>
  <si>
    <t>一般廃棄物処理</t>
    <rPh sb="0" eb="2">
      <t>イッパン</t>
    </rPh>
    <rPh sb="2" eb="5">
      <t>ハイキブツ</t>
    </rPh>
    <rPh sb="5" eb="7">
      <t>ショリ</t>
    </rPh>
    <phoneticPr fontId="33"/>
  </si>
  <si>
    <t>施設整備</t>
    <rPh sb="0" eb="2">
      <t>シセツ</t>
    </rPh>
    <rPh sb="2" eb="4">
      <t>セイビ</t>
    </rPh>
    <phoneticPr fontId="33"/>
  </si>
  <si>
    <t>施設整備（重点化等事業）</t>
    <rPh sb="0" eb="2">
      <t>シセツ</t>
    </rPh>
    <rPh sb="2" eb="4">
      <t>セイビ</t>
    </rPh>
    <rPh sb="5" eb="8">
      <t>ジュウテンカ</t>
    </rPh>
    <rPh sb="8" eb="9">
      <t>トウ</t>
    </rPh>
    <rPh sb="9" eb="11">
      <t>ジギョウ</t>
    </rPh>
    <phoneticPr fontId="33"/>
  </si>
  <si>
    <t>清掃運搬施設等</t>
    <rPh sb="0" eb="2">
      <t>セイソウ</t>
    </rPh>
    <rPh sb="2" eb="4">
      <t>ウンパン</t>
    </rPh>
    <rPh sb="4" eb="6">
      <t>シセツ</t>
    </rPh>
    <rPh sb="6" eb="7">
      <t>トウ</t>
    </rPh>
    <phoneticPr fontId="33"/>
  </si>
  <si>
    <t>用地関係</t>
    <rPh sb="0" eb="2">
      <t>ヨウチ</t>
    </rPh>
    <rPh sb="2" eb="4">
      <t>カンケイ</t>
    </rPh>
    <phoneticPr fontId="33"/>
  </si>
  <si>
    <t>公共施設等耐震化</t>
    <phoneticPr fontId="33"/>
  </si>
  <si>
    <t>自然災害防止</t>
    <phoneticPr fontId="33"/>
  </si>
  <si>
    <t>建設改良/一般会計出資債</t>
    <rPh sb="0" eb="2">
      <t>ケンセツ</t>
    </rPh>
    <rPh sb="2" eb="4">
      <t>カイリョウ</t>
    </rPh>
    <phoneticPr fontId="1"/>
  </si>
  <si>
    <t>準建設改良/建設中元金</t>
    <rPh sb="0" eb="1">
      <t>ジュン</t>
    </rPh>
    <rPh sb="1" eb="3">
      <t>ケンセツ</t>
    </rPh>
    <rPh sb="3" eb="5">
      <t>カイリョウ</t>
    </rPh>
    <rPh sb="6" eb="9">
      <t>ケンセツチュウ</t>
    </rPh>
    <rPh sb="9" eb="11">
      <t>ガンキン</t>
    </rPh>
    <phoneticPr fontId="1"/>
  </si>
  <si>
    <t>準建設改良/資本費平準化債</t>
    <rPh sb="0" eb="1">
      <t>ジュン</t>
    </rPh>
    <rPh sb="1" eb="3">
      <t>ケンセツ</t>
    </rPh>
    <rPh sb="3" eb="5">
      <t>カイリョウ</t>
    </rPh>
    <rPh sb="6" eb="8">
      <t>シホン</t>
    </rPh>
    <rPh sb="8" eb="9">
      <t>ヒ</t>
    </rPh>
    <rPh sb="9" eb="12">
      <t>ヘイジュンカ</t>
    </rPh>
    <rPh sb="12" eb="13">
      <t>サイ</t>
    </rPh>
    <phoneticPr fontId="1"/>
  </si>
  <si>
    <t>震災減収対策企業債</t>
    <rPh sb="0" eb="2">
      <t>シンサイ</t>
    </rPh>
    <rPh sb="2" eb="4">
      <t>ゲンシュウ</t>
    </rPh>
    <rPh sb="4" eb="6">
      <t>タイサク</t>
    </rPh>
    <rPh sb="6" eb="8">
      <t>キギョウ</t>
    </rPh>
    <rPh sb="8" eb="9">
      <t>サイ</t>
    </rPh>
    <phoneticPr fontId="33"/>
  </si>
  <si>
    <t>建設改良/再エネ売電事業分</t>
    <rPh sb="0" eb="2">
      <t>ケンセツ</t>
    </rPh>
    <rPh sb="2" eb="4">
      <t>カイリョウ</t>
    </rPh>
    <rPh sb="5" eb="6">
      <t>サイ</t>
    </rPh>
    <rPh sb="8" eb="10">
      <t>バイデン</t>
    </rPh>
    <rPh sb="10" eb="12">
      <t>ジギョウ</t>
    </rPh>
    <rPh sb="12" eb="13">
      <t>ブン</t>
    </rPh>
    <phoneticPr fontId="1"/>
  </si>
  <si>
    <t>建設改良</t>
    <rPh sb="0" eb="2">
      <t>ケンセツ</t>
    </rPh>
    <rPh sb="2" eb="4">
      <t>カイリョウ</t>
    </rPh>
    <phoneticPr fontId="4"/>
  </si>
  <si>
    <t>準建設改良/地下鉄事業経営健全化出資債</t>
    <rPh sb="0" eb="1">
      <t>ジュン</t>
    </rPh>
    <rPh sb="1" eb="3">
      <t>ケンセツ</t>
    </rPh>
    <rPh sb="3" eb="5">
      <t>カイリョウ</t>
    </rPh>
    <rPh sb="6" eb="9">
      <t>チカテツ</t>
    </rPh>
    <rPh sb="9" eb="11">
      <t>ジギョウ</t>
    </rPh>
    <rPh sb="11" eb="13">
      <t>ケイエイ</t>
    </rPh>
    <rPh sb="13" eb="16">
      <t>ケンゼンカ</t>
    </rPh>
    <rPh sb="16" eb="18">
      <t>シュッシ</t>
    </rPh>
    <rPh sb="18" eb="19">
      <t>サイ</t>
    </rPh>
    <phoneticPr fontId="1"/>
  </si>
  <si>
    <t>公営企業復興事業</t>
    <rPh sb="0" eb="2">
      <t>コウエイ</t>
    </rPh>
    <rPh sb="2" eb="4">
      <t>キギョウ</t>
    </rPh>
    <rPh sb="4" eb="6">
      <t>フッコウ</t>
    </rPh>
    <rPh sb="6" eb="8">
      <t>ジギョウ</t>
    </rPh>
    <phoneticPr fontId="33"/>
  </si>
  <si>
    <t>建設改良/一般会計補助金債</t>
    <rPh sb="0" eb="2">
      <t>ケンセツ</t>
    </rPh>
    <rPh sb="2" eb="4">
      <t>カイリョウ</t>
    </rPh>
    <rPh sb="5" eb="7">
      <t>イッパン</t>
    </rPh>
    <rPh sb="7" eb="9">
      <t>カイケイ</t>
    </rPh>
    <rPh sb="9" eb="11">
      <t>ホジョ</t>
    </rPh>
    <rPh sb="11" eb="12">
      <t>キン</t>
    </rPh>
    <rPh sb="12" eb="13">
      <t>サイ</t>
    </rPh>
    <phoneticPr fontId="4"/>
  </si>
  <si>
    <t>建設改良/水力発電</t>
    <rPh sb="0" eb="2">
      <t>ケンセツ</t>
    </rPh>
    <rPh sb="2" eb="4">
      <t>カイリョウ</t>
    </rPh>
    <rPh sb="5" eb="7">
      <t>スイリョク</t>
    </rPh>
    <rPh sb="7" eb="9">
      <t>ハツデン</t>
    </rPh>
    <phoneticPr fontId="1"/>
  </si>
  <si>
    <t>建設改良/転貸債</t>
    <rPh sb="0" eb="2">
      <t>ケンセツ</t>
    </rPh>
    <rPh sb="2" eb="4">
      <t>カイリョウ</t>
    </rPh>
    <rPh sb="5" eb="7">
      <t>テンタイ</t>
    </rPh>
    <rPh sb="7" eb="8">
      <t>サイ</t>
    </rPh>
    <phoneticPr fontId="1"/>
  </si>
  <si>
    <t>建設改良/一般会計貸付金債</t>
    <rPh sb="0" eb="2">
      <t>ケンセツ</t>
    </rPh>
    <rPh sb="2" eb="4">
      <t>カイリョウ</t>
    </rPh>
    <rPh sb="5" eb="7">
      <t>イッパン</t>
    </rPh>
    <rPh sb="7" eb="9">
      <t>カイケイ</t>
    </rPh>
    <rPh sb="9" eb="11">
      <t>カシツケ</t>
    </rPh>
    <rPh sb="11" eb="12">
      <t>キン</t>
    </rPh>
    <rPh sb="12" eb="13">
      <t>サイ</t>
    </rPh>
    <phoneticPr fontId="4"/>
  </si>
  <si>
    <t>建設改良/廃棄物発電</t>
    <rPh sb="0" eb="2">
      <t>ケンセツ</t>
    </rPh>
    <rPh sb="2" eb="4">
      <t>カイリョウ</t>
    </rPh>
    <rPh sb="5" eb="8">
      <t>ハイキブツ</t>
    </rPh>
    <rPh sb="8" eb="10">
      <t>ハツデン</t>
    </rPh>
    <phoneticPr fontId="1"/>
  </si>
  <si>
    <t>建設改良/太陽光発電</t>
    <rPh sb="0" eb="2">
      <t>ケンセツ</t>
    </rPh>
    <rPh sb="2" eb="4">
      <t>カイリョウ</t>
    </rPh>
    <rPh sb="5" eb="8">
      <t>タイヨウコウ</t>
    </rPh>
    <rPh sb="8" eb="10">
      <t>ハツデン</t>
    </rPh>
    <phoneticPr fontId="1"/>
  </si>
  <si>
    <t>建設改良/風力発電</t>
    <rPh sb="0" eb="2">
      <t>ケンセツ</t>
    </rPh>
    <rPh sb="2" eb="4">
      <t>カイリョウ</t>
    </rPh>
    <rPh sb="5" eb="7">
      <t>フウリョク</t>
    </rPh>
    <rPh sb="7" eb="9">
      <t>ハツデン</t>
    </rPh>
    <phoneticPr fontId="1"/>
  </si>
  <si>
    <t>建設改良/ごみ固形燃料発電</t>
    <rPh sb="0" eb="2">
      <t>ケンセツ</t>
    </rPh>
    <rPh sb="2" eb="4">
      <t>カイリョウ</t>
    </rPh>
    <rPh sb="7" eb="9">
      <t>コケイ</t>
    </rPh>
    <rPh sb="9" eb="11">
      <t>ネンリョウ</t>
    </rPh>
    <rPh sb="11" eb="13">
      <t>ハツデン</t>
    </rPh>
    <phoneticPr fontId="1"/>
  </si>
  <si>
    <t>準建設改良/資本費平準化債/未供用分</t>
    <rPh sb="0" eb="1">
      <t>ジュン</t>
    </rPh>
    <rPh sb="1" eb="3">
      <t>ケンセツ</t>
    </rPh>
    <rPh sb="3" eb="5">
      <t>カイリョウ</t>
    </rPh>
    <rPh sb="6" eb="8">
      <t>シホン</t>
    </rPh>
    <rPh sb="8" eb="9">
      <t>ヒ</t>
    </rPh>
    <rPh sb="9" eb="12">
      <t>ヘイジュンカ</t>
    </rPh>
    <rPh sb="12" eb="13">
      <t>サイ</t>
    </rPh>
    <rPh sb="14" eb="15">
      <t>ミ</t>
    </rPh>
    <rPh sb="15" eb="17">
      <t>キョウヨウ</t>
    </rPh>
    <rPh sb="17" eb="18">
      <t>フン</t>
    </rPh>
    <phoneticPr fontId="1"/>
  </si>
  <si>
    <t>準建設改良/資本費平準化債/拡大分</t>
    <rPh sb="0" eb="1">
      <t>ジュン</t>
    </rPh>
    <rPh sb="1" eb="3">
      <t>ケンセツ</t>
    </rPh>
    <rPh sb="3" eb="5">
      <t>カイリョウ</t>
    </rPh>
    <rPh sb="6" eb="8">
      <t>シホン</t>
    </rPh>
    <rPh sb="8" eb="9">
      <t>ヒ</t>
    </rPh>
    <rPh sb="9" eb="12">
      <t>ヘイジュンカ</t>
    </rPh>
    <rPh sb="12" eb="13">
      <t>サイ</t>
    </rPh>
    <rPh sb="14" eb="16">
      <t>カクダイ</t>
    </rPh>
    <rPh sb="16" eb="17">
      <t>ブン</t>
    </rPh>
    <phoneticPr fontId="1"/>
  </si>
  <si>
    <t>準建設改良/資本費平準化債/廃棄物発電</t>
    <rPh sb="0" eb="1">
      <t>ジュン</t>
    </rPh>
    <rPh sb="1" eb="3">
      <t>ケンセツ</t>
    </rPh>
    <rPh sb="3" eb="5">
      <t>カイリョウ</t>
    </rPh>
    <rPh sb="6" eb="8">
      <t>シホン</t>
    </rPh>
    <rPh sb="8" eb="9">
      <t>ヒ</t>
    </rPh>
    <rPh sb="9" eb="12">
      <t>ヘイジュンカ</t>
    </rPh>
    <rPh sb="12" eb="13">
      <t>サイ</t>
    </rPh>
    <rPh sb="14" eb="17">
      <t>ハイキブツ</t>
    </rPh>
    <rPh sb="17" eb="19">
      <t>ハツデン</t>
    </rPh>
    <phoneticPr fontId="1"/>
  </si>
  <si>
    <t>準建設改良/資本費平準化債/水力発電</t>
    <rPh sb="0" eb="1">
      <t>ジュン</t>
    </rPh>
    <rPh sb="1" eb="3">
      <t>ケンセツ</t>
    </rPh>
    <rPh sb="3" eb="5">
      <t>カイリョウ</t>
    </rPh>
    <rPh sb="6" eb="8">
      <t>シホン</t>
    </rPh>
    <rPh sb="8" eb="9">
      <t>ヒ</t>
    </rPh>
    <rPh sb="9" eb="12">
      <t>ヘイジュンカ</t>
    </rPh>
    <rPh sb="12" eb="13">
      <t>サイ</t>
    </rPh>
    <rPh sb="14" eb="16">
      <t>スイリョク</t>
    </rPh>
    <rPh sb="16" eb="18">
      <t>ハツデン</t>
    </rPh>
    <phoneticPr fontId="1"/>
  </si>
  <si>
    <t>準建設改良/資本費平準化債/ごみ固形燃料発電</t>
    <rPh sb="0" eb="1">
      <t>ジュン</t>
    </rPh>
    <rPh sb="1" eb="3">
      <t>ケンセツ</t>
    </rPh>
    <rPh sb="3" eb="5">
      <t>カイリョウ</t>
    </rPh>
    <rPh sb="6" eb="8">
      <t>シホン</t>
    </rPh>
    <rPh sb="8" eb="9">
      <t>ヒ</t>
    </rPh>
    <rPh sb="9" eb="12">
      <t>ヘイジュンカ</t>
    </rPh>
    <rPh sb="12" eb="13">
      <t>サイ</t>
    </rPh>
    <rPh sb="16" eb="18">
      <t>コケイ</t>
    </rPh>
    <rPh sb="18" eb="20">
      <t>ネンリョウ</t>
    </rPh>
    <rPh sb="20" eb="22">
      <t>ハツデン</t>
    </rPh>
    <phoneticPr fontId="1"/>
  </si>
  <si>
    <t>準建設改良/資本費平準化債/風力発電</t>
    <rPh sb="0" eb="1">
      <t>ジュン</t>
    </rPh>
    <rPh sb="1" eb="3">
      <t>ケンセツ</t>
    </rPh>
    <rPh sb="3" eb="5">
      <t>カイリョウ</t>
    </rPh>
    <rPh sb="6" eb="8">
      <t>シホン</t>
    </rPh>
    <rPh sb="8" eb="9">
      <t>ヒ</t>
    </rPh>
    <rPh sb="9" eb="12">
      <t>ヘイジュンカ</t>
    </rPh>
    <rPh sb="12" eb="13">
      <t>サイ</t>
    </rPh>
    <rPh sb="14" eb="16">
      <t>フウリョク</t>
    </rPh>
    <rPh sb="16" eb="18">
      <t>ハツデン</t>
    </rPh>
    <phoneticPr fontId="1"/>
  </si>
  <si>
    <t>準建設改良/資本費平準化債/太陽光発電</t>
    <rPh sb="0" eb="1">
      <t>ジュン</t>
    </rPh>
    <rPh sb="1" eb="3">
      <t>ケンセツ</t>
    </rPh>
    <rPh sb="3" eb="5">
      <t>カイリョウ</t>
    </rPh>
    <rPh sb="6" eb="8">
      <t>シホン</t>
    </rPh>
    <rPh sb="8" eb="9">
      <t>ヒ</t>
    </rPh>
    <rPh sb="9" eb="12">
      <t>ヘイジュンカ</t>
    </rPh>
    <rPh sb="12" eb="13">
      <t>サイ</t>
    </rPh>
    <rPh sb="14" eb="17">
      <t>タイヨウコウ</t>
    </rPh>
    <rPh sb="17" eb="19">
      <t>ハツデン</t>
    </rPh>
    <phoneticPr fontId="1"/>
  </si>
  <si>
    <t>　上記により貴機構から資金の借入れをしたいので、別紙書類を添えて申し込みます。</t>
    <rPh sb="1" eb="3">
      <t>ジョウキ</t>
    </rPh>
    <rPh sb="6" eb="7">
      <t>キ</t>
    </rPh>
    <rPh sb="7" eb="9">
      <t>キコウ</t>
    </rPh>
    <rPh sb="11" eb="13">
      <t>シキン</t>
    </rPh>
    <rPh sb="14" eb="16">
      <t>カリイレ</t>
    </rPh>
    <rPh sb="24" eb="26">
      <t>ベッシ</t>
    </rPh>
    <rPh sb="26" eb="28">
      <t>ショルイ</t>
    </rPh>
    <rPh sb="29" eb="30">
      <t>ソ</t>
    </rPh>
    <rPh sb="32" eb="33">
      <t>モウ</t>
    </rPh>
    <rPh sb="34" eb="35">
      <t>コ</t>
    </rPh>
    <phoneticPr fontId="1"/>
  </si>
  <si>
    <t>病院</t>
  </si>
  <si>
    <t>普通預金</t>
  </si>
  <si>
    <t>適用</t>
  </si>
  <si>
    <t>事務費</t>
    <rPh sb="0" eb="3">
      <t>ジムヒ</t>
    </rPh>
    <phoneticPr fontId="6"/>
  </si>
  <si>
    <t>一般補助施設整備等</t>
    <rPh sb="0" eb="2">
      <t>イッパン</t>
    </rPh>
    <rPh sb="2" eb="4">
      <t>ホジョ</t>
    </rPh>
    <rPh sb="4" eb="6">
      <t>シセツ</t>
    </rPh>
    <rPh sb="6" eb="8">
      <t>セイビ</t>
    </rPh>
    <rPh sb="8" eb="9">
      <t>トウ</t>
    </rPh>
    <phoneticPr fontId="33"/>
  </si>
  <si>
    <t>公共施設等適正管理推進</t>
    <rPh sb="0" eb="2">
      <t>コウキョウ</t>
    </rPh>
    <rPh sb="2" eb="4">
      <t>シセツ</t>
    </rPh>
    <rPh sb="4" eb="5">
      <t>トウ</t>
    </rPh>
    <rPh sb="5" eb="7">
      <t>テキセイ</t>
    </rPh>
    <rPh sb="7" eb="9">
      <t>カンリ</t>
    </rPh>
    <rPh sb="9" eb="11">
      <t>スイシン</t>
    </rPh>
    <phoneticPr fontId="33"/>
  </si>
  <si>
    <t>　</t>
    <phoneticPr fontId="33"/>
  </si>
  <si>
    <t>東日本大震災対策</t>
    <rPh sb="0" eb="3">
      <t>ヒガシニホン</t>
    </rPh>
    <rPh sb="3" eb="6">
      <t>ダイシンサイ</t>
    </rPh>
    <rPh sb="6" eb="8">
      <t>タイサク</t>
    </rPh>
    <phoneticPr fontId="33"/>
  </si>
  <si>
    <t>災害援護貸付金分</t>
    <rPh sb="0" eb="2">
      <t>サイガイ</t>
    </rPh>
    <rPh sb="2" eb="4">
      <t>エンゴ</t>
    </rPh>
    <rPh sb="4" eb="7">
      <t>カシツケキン</t>
    </rPh>
    <rPh sb="7" eb="8">
      <t>ブン</t>
    </rPh>
    <phoneticPr fontId="33"/>
  </si>
  <si>
    <t>防災基盤整備（デジタル化関連事業等）</t>
    <rPh sb="0" eb="2">
      <t>ボウサイ</t>
    </rPh>
    <rPh sb="2" eb="4">
      <t>キバン</t>
    </rPh>
    <rPh sb="4" eb="6">
      <t>セイビ</t>
    </rPh>
    <rPh sb="11" eb="12">
      <t>カ</t>
    </rPh>
    <rPh sb="12" eb="14">
      <t>カンレン</t>
    </rPh>
    <rPh sb="14" eb="16">
      <t>ジギョウ</t>
    </rPh>
    <rPh sb="16" eb="17">
      <t>ナド</t>
    </rPh>
    <phoneticPr fontId="1"/>
  </si>
  <si>
    <t>長寿命化</t>
    <rPh sb="0" eb="4">
      <t>チョウジュミョウカ</t>
    </rPh>
    <phoneticPr fontId="33"/>
  </si>
  <si>
    <t>都道府県・政令指定都市分</t>
    <rPh sb="0" eb="4">
      <t>トドウフケン</t>
    </rPh>
    <rPh sb="5" eb="7">
      <t>セイレイ</t>
    </rPh>
    <rPh sb="7" eb="9">
      <t>シテイ</t>
    </rPh>
    <rPh sb="9" eb="11">
      <t>トシ</t>
    </rPh>
    <rPh sb="11" eb="12">
      <t>ブン</t>
    </rPh>
    <phoneticPr fontId="33"/>
  </si>
  <si>
    <t>市区町村分</t>
    <phoneticPr fontId="33"/>
  </si>
  <si>
    <t>公営企業緊急防災・減災事業</t>
    <rPh sb="0" eb="2">
      <t>コウエイ</t>
    </rPh>
    <rPh sb="2" eb="4">
      <t>キギョウ</t>
    </rPh>
    <rPh sb="4" eb="6">
      <t>キンキュウ</t>
    </rPh>
    <rPh sb="6" eb="8">
      <t>ボウサイ</t>
    </rPh>
    <rPh sb="9" eb="11">
      <t>ゲンサイ</t>
    </rPh>
    <rPh sb="11" eb="13">
      <t>ジギョウ</t>
    </rPh>
    <phoneticPr fontId="33"/>
  </si>
  <si>
    <t>過疎対策</t>
    <rPh sb="0" eb="2">
      <t>カソ</t>
    </rPh>
    <rPh sb="2" eb="4">
      <t>タイサク</t>
    </rPh>
    <phoneticPr fontId="33"/>
  </si>
  <si>
    <t>簡易水道施設（公営企業債以外のもの）</t>
    <rPh sb="0" eb="2">
      <t>カンイ</t>
    </rPh>
    <rPh sb="2" eb="4">
      <t>スイドウ</t>
    </rPh>
    <rPh sb="4" eb="6">
      <t>シセツ</t>
    </rPh>
    <rPh sb="7" eb="9">
      <t>コウエイ</t>
    </rPh>
    <rPh sb="9" eb="12">
      <t>キギョウサイ</t>
    </rPh>
    <rPh sb="12" eb="14">
      <t>イガイ</t>
    </rPh>
    <phoneticPr fontId="33"/>
  </si>
  <si>
    <t>下水道処理施設（公営企業債以外のもの）</t>
    <rPh sb="0" eb="3">
      <t>ゲスイドウ</t>
    </rPh>
    <rPh sb="3" eb="5">
      <t>ショリ</t>
    </rPh>
    <rPh sb="5" eb="7">
      <t>シセツ</t>
    </rPh>
    <phoneticPr fontId="33"/>
  </si>
  <si>
    <t>令和</t>
    <rPh sb="0" eb="2">
      <t>レイワ</t>
    </rPh>
    <phoneticPr fontId="1"/>
  </si>
  <si>
    <t>①令和</t>
    <rPh sb="1" eb="3">
      <t>レイワ</t>
    </rPh>
    <phoneticPr fontId="1"/>
  </si>
  <si>
    <t>②令和</t>
    <rPh sb="1" eb="3">
      <t>レイワ</t>
    </rPh>
    <phoneticPr fontId="1"/>
  </si>
  <si>
    <t>③令和</t>
    <rPh sb="1" eb="3">
      <t>レイワ</t>
    </rPh>
    <phoneticPr fontId="1"/>
  </si>
  <si>
    <t>R2.8貸付日</t>
    <rPh sb="4" eb="7">
      <t>カシツケビ</t>
    </rPh>
    <phoneticPr fontId="1"/>
  </si>
  <si>
    <t>R2.9貸付日</t>
    <rPh sb="4" eb="7">
      <t>カシツケビ</t>
    </rPh>
    <phoneticPr fontId="1"/>
  </si>
  <si>
    <t>\</t>
    <phoneticPr fontId="1"/>
  </si>
  <si>
    <t>県立病院整備事業</t>
    <rPh sb="0" eb="2">
      <t>ケンリツ</t>
    </rPh>
    <rPh sb="2" eb="4">
      <t>ビョウイン</t>
    </rPh>
    <rPh sb="4" eb="6">
      <t>セイビ</t>
    </rPh>
    <rPh sb="6" eb="8">
      <t>ジギョウ</t>
    </rPh>
    <phoneticPr fontId="1"/>
  </si>
  <si>
    <t>Ａ銀行　Ｂ支店</t>
    <rPh sb="1" eb="3">
      <t>ギンコウ</t>
    </rPh>
    <rPh sb="5" eb="7">
      <t>シテン</t>
    </rPh>
    <phoneticPr fontId="1"/>
  </si>
  <si>
    <t>マルマルケンビヨウインジギヨウキカクスイトウイン</t>
    <phoneticPr fontId="1"/>
  </si>
  <si>
    <t>○○県</t>
  </si>
  <si>
    <t>○○県</t>
    <rPh sb="2" eb="3">
      <t>ケン</t>
    </rPh>
    <phoneticPr fontId="1"/>
  </si>
  <si>
    <t>○○県知事　機構　太郎</t>
    <rPh sb="2" eb="3">
      <t>ケン</t>
    </rPh>
    <rPh sb="3" eb="5">
      <t>チジ</t>
    </rPh>
    <rPh sb="6" eb="8">
      <t>キコウ</t>
    </rPh>
    <rPh sb="9" eb="11">
      <t>タロウ</t>
    </rPh>
    <phoneticPr fontId="1"/>
  </si>
  <si>
    <t>病院局総務課</t>
    <rPh sb="0" eb="2">
      <t>ビョウイン</t>
    </rPh>
    <rPh sb="2" eb="3">
      <t>キョク</t>
    </rPh>
    <rPh sb="3" eb="6">
      <t>ソウムカ</t>
    </rPh>
    <phoneticPr fontId="6"/>
  </si>
  <si>
    <t>機構　次郎</t>
    <rPh sb="0" eb="2">
      <t>キコウ</t>
    </rPh>
    <rPh sb="3" eb="5">
      <t>ジロウ</t>
    </rPh>
    <phoneticPr fontId="6"/>
  </si>
  <si>
    <t>00-0000-0000</t>
    <phoneticPr fontId="6"/>
  </si>
  <si>
    <t>〇〇〇〇@city.○○.jp</t>
    <phoneticPr fontId="6"/>
  </si>
  <si>
    <t>令和</t>
  </si>
  <si>
    <t>本体増築工事</t>
    <rPh sb="0" eb="2">
      <t>ホンタイ</t>
    </rPh>
    <rPh sb="2" eb="4">
      <t>ゾウチク</t>
    </rPh>
    <rPh sb="4" eb="6">
      <t>コウジ</t>
    </rPh>
    <phoneticPr fontId="6"/>
  </si>
  <si>
    <t>電気設備工事</t>
    <rPh sb="0" eb="2">
      <t>デンキ</t>
    </rPh>
    <rPh sb="2" eb="4">
      <t>セツビ</t>
    </rPh>
    <rPh sb="4" eb="6">
      <t>コウジ</t>
    </rPh>
    <phoneticPr fontId="6"/>
  </si>
  <si>
    <t>空調設備工事</t>
    <rPh sb="0" eb="2">
      <t>クウチョウ</t>
    </rPh>
    <rPh sb="2" eb="4">
      <t>セツビ</t>
    </rPh>
    <rPh sb="4" eb="6">
      <t>コウジ</t>
    </rPh>
    <phoneticPr fontId="6"/>
  </si>
  <si>
    <t>衛生設備工事</t>
    <rPh sb="0" eb="2">
      <t>エイセイ</t>
    </rPh>
    <rPh sb="2" eb="4">
      <t>セツビ</t>
    </rPh>
    <rPh sb="4" eb="6">
      <t>コウジ</t>
    </rPh>
    <phoneticPr fontId="6"/>
  </si>
  <si>
    <t>工事管理委託</t>
    <rPh sb="0" eb="2">
      <t>コウジ</t>
    </rPh>
    <rPh sb="2" eb="4">
      <t>カンリ</t>
    </rPh>
    <rPh sb="4" eb="6">
      <t>イタク</t>
    </rPh>
    <phoneticPr fontId="6"/>
  </si>
  <si>
    <t>事業</t>
  </si>
  <si>
    <t/>
  </si>
  <si>
    <t>建設改良</t>
  </si>
  <si>
    <t>ＯＫ</t>
  </si>
  <si>
    <t>公共施設等の転用事業</t>
    <rPh sb="0" eb="2">
      <t>コウキョウ</t>
    </rPh>
    <rPh sb="2" eb="4">
      <t>シセツ</t>
    </rPh>
    <rPh sb="4" eb="5">
      <t>トウ</t>
    </rPh>
    <rPh sb="6" eb="8">
      <t>テンヨウ</t>
    </rPh>
    <rPh sb="8" eb="10">
      <t>ジギョウ</t>
    </rPh>
    <phoneticPr fontId="33"/>
  </si>
  <si>
    <t>緊急自然災害防止対策</t>
    <rPh sb="0" eb="2">
      <t>キンキュウ</t>
    </rPh>
    <rPh sb="2" eb="4">
      <t>シゼン</t>
    </rPh>
    <rPh sb="4" eb="6">
      <t>サイガイ</t>
    </rPh>
    <rPh sb="6" eb="8">
      <t>ボウシ</t>
    </rPh>
    <rPh sb="8" eb="10">
      <t>タイサク</t>
    </rPh>
    <phoneticPr fontId="33"/>
  </si>
  <si>
    <t>診療施設（公営企業債以外のもの）</t>
    <rPh sb="0" eb="2">
      <t>シンリョウ</t>
    </rPh>
    <rPh sb="2" eb="4">
      <t>シセツ</t>
    </rPh>
    <phoneticPr fontId="33"/>
  </si>
  <si>
    <t>簡易水道施設（公営企業債）</t>
    <rPh sb="0" eb="2">
      <t>カンイ</t>
    </rPh>
    <rPh sb="2" eb="4">
      <t>スイドウ</t>
    </rPh>
    <rPh sb="4" eb="6">
      <t>シセツ</t>
    </rPh>
    <rPh sb="7" eb="9">
      <t>コウエイ</t>
    </rPh>
    <rPh sb="9" eb="12">
      <t>キギョウサイ</t>
    </rPh>
    <phoneticPr fontId="33"/>
  </si>
  <si>
    <t>下水道処理施設（公営企業債）</t>
    <rPh sb="0" eb="3">
      <t>ゲスイドウ</t>
    </rPh>
    <rPh sb="3" eb="5">
      <t>ショリ</t>
    </rPh>
    <rPh sb="5" eb="7">
      <t>シセツ</t>
    </rPh>
    <phoneticPr fontId="33"/>
  </si>
  <si>
    <t>診療施設（公営企業債）</t>
    <rPh sb="0" eb="2">
      <t>シンリョウ</t>
    </rPh>
    <rPh sb="2" eb="4">
      <t>シセツ</t>
    </rPh>
    <phoneticPr fontId="33"/>
  </si>
  <si>
    <t>7.財源の収入状況</t>
    <rPh sb="2" eb="4">
      <t>ザイゲン</t>
    </rPh>
    <rPh sb="5" eb="7">
      <t>シュウニュウ</t>
    </rPh>
    <rPh sb="7" eb="9">
      <t>ジョウキョウ</t>
    </rPh>
    <phoneticPr fontId="33"/>
  </si>
  <si>
    <t>過疎対策事業以外</t>
    <rPh sb="0" eb="2">
      <t>カソ</t>
    </rPh>
    <rPh sb="2" eb="4">
      <t>タイサク</t>
    </rPh>
    <rPh sb="4" eb="6">
      <t>ジギョウ</t>
    </rPh>
    <rPh sb="6" eb="8">
      <t>イガイ</t>
    </rPh>
    <phoneticPr fontId="33"/>
  </si>
  <si>
    <t>過疎対策事業</t>
    <rPh sb="0" eb="2">
      <t>カソ</t>
    </rPh>
    <rPh sb="2" eb="4">
      <t>タイサク</t>
    </rPh>
    <rPh sb="4" eb="6">
      <t>ジギョウ</t>
    </rPh>
    <phoneticPr fontId="33"/>
  </si>
  <si>
    <t>行政改革推進債</t>
    <rPh sb="0" eb="2">
      <t>ギョウセイ</t>
    </rPh>
    <rPh sb="2" eb="4">
      <t>カイカク</t>
    </rPh>
    <rPh sb="4" eb="6">
      <t>スイシン</t>
    </rPh>
    <rPh sb="6" eb="7">
      <t>サイ</t>
    </rPh>
    <phoneticPr fontId="33"/>
  </si>
  <si>
    <t>国の予算等貸付金債</t>
    <rPh sb="0" eb="1">
      <t>クニ</t>
    </rPh>
    <rPh sb="2" eb="4">
      <t>ヨサン</t>
    </rPh>
    <rPh sb="4" eb="5">
      <t>トウ</t>
    </rPh>
    <rPh sb="5" eb="7">
      <t>カシツケ</t>
    </rPh>
    <rPh sb="7" eb="8">
      <t>キン</t>
    </rPh>
    <rPh sb="8" eb="9">
      <t>サイ</t>
    </rPh>
    <phoneticPr fontId="33"/>
  </si>
  <si>
    <t>減収補填債</t>
    <rPh sb="0" eb="2">
      <t>ゲンシュウ</t>
    </rPh>
    <rPh sb="2" eb="4">
      <t>ホテン</t>
    </rPh>
    <rPh sb="4" eb="5">
      <t>サイ</t>
    </rPh>
    <phoneticPr fontId="33"/>
  </si>
  <si>
    <t>都道府県貸付金</t>
    <rPh sb="0" eb="4">
      <t>トドウフケン</t>
    </rPh>
    <rPh sb="4" eb="6">
      <t>カシツケ</t>
    </rPh>
    <rPh sb="6" eb="7">
      <t>キン</t>
    </rPh>
    <phoneticPr fontId="33"/>
  </si>
  <si>
    <t>辺地対策事業債</t>
    <rPh sb="0" eb="2">
      <t>ヘンチ</t>
    </rPh>
    <rPh sb="2" eb="4">
      <t>タイサク</t>
    </rPh>
    <rPh sb="4" eb="6">
      <t>ジギョウ</t>
    </rPh>
    <rPh sb="6" eb="7">
      <t>サイ</t>
    </rPh>
    <phoneticPr fontId="33"/>
  </si>
  <si>
    <t>過疎対策事業債</t>
    <rPh sb="0" eb="2">
      <t>カソ</t>
    </rPh>
    <rPh sb="2" eb="4">
      <t>タイサク</t>
    </rPh>
    <rPh sb="4" eb="6">
      <t>ジギョウ</t>
    </rPh>
    <rPh sb="6" eb="7">
      <t>サイ</t>
    </rPh>
    <phoneticPr fontId="33"/>
  </si>
  <si>
    <t>財政融資等簡易水道</t>
    <rPh sb="0" eb="2">
      <t>ザイセイ</t>
    </rPh>
    <rPh sb="2" eb="4">
      <t>ユウシ</t>
    </rPh>
    <rPh sb="4" eb="5">
      <t>トウ</t>
    </rPh>
    <rPh sb="5" eb="7">
      <t>カンイ</t>
    </rPh>
    <rPh sb="7" eb="9">
      <t>スイドウ</t>
    </rPh>
    <phoneticPr fontId="33"/>
  </si>
  <si>
    <t>財政融資等下水道</t>
    <rPh sb="0" eb="2">
      <t>ザイセイ</t>
    </rPh>
    <rPh sb="2" eb="4">
      <t>ユウシ</t>
    </rPh>
    <rPh sb="4" eb="5">
      <t>トウ</t>
    </rPh>
    <rPh sb="5" eb="8">
      <t>ゲスイドウ</t>
    </rPh>
    <phoneticPr fontId="33"/>
  </si>
  <si>
    <t>財政融資等病院</t>
    <rPh sb="0" eb="2">
      <t>ザイセイ</t>
    </rPh>
    <rPh sb="2" eb="4">
      <t>ユウシ</t>
    </rPh>
    <rPh sb="4" eb="5">
      <t>トウ</t>
    </rPh>
    <rPh sb="5" eb="7">
      <t>ビョウイン</t>
    </rPh>
    <phoneticPr fontId="33"/>
  </si>
  <si>
    <t>機構資金簡易水道</t>
    <rPh sb="0" eb="2">
      <t>キコウ</t>
    </rPh>
    <rPh sb="2" eb="4">
      <t>シキン</t>
    </rPh>
    <rPh sb="4" eb="6">
      <t>カンイ</t>
    </rPh>
    <rPh sb="6" eb="8">
      <t>スイドウ</t>
    </rPh>
    <phoneticPr fontId="33"/>
  </si>
  <si>
    <t>機構資金下水道</t>
    <rPh sb="0" eb="2">
      <t>キコウ</t>
    </rPh>
    <rPh sb="2" eb="4">
      <t>シキン</t>
    </rPh>
    <rPh sb="4" eb="7">
      <t>ゲスイドウ</t>
    </rPh>
    <phoneticPr fontId="33"/>
  </si>
  <si>
    <t>機構資金病院</t>
    <rPh sb="0" eb="2">
      <t>キコウ</t>
    </rPh>
    <rPh sb="2" eb="4">
      <t>シキン</t>
    </rPh>
    <rPh sb="4" eb="6">
      <t>ビョウイン</t>
    </rPh>
    <phoneticPr fontId="33"/>
  </si>
  <si>
    <t>0209</t>
    <phoneticPr fontId="33"/>
  </si>
  <si>
    <t>0210</t>
  </si>
  <si>
    <t>0211</t>
  </si>
  <si>
    <t>0212</t>
  </si>
  <si>
    <t>0301</t>
    <phoneticPr fontId="33"/>
  </si>
  <si>
    <t>0302</t>
  </si>
  <si>
    <t>0303</t>
  </si>
  <si>
    <t>0304</t>
  </si>
  <si>
    <t>0305</t>
  </si>
  <si>
    <t>0306</t>
  </si>
  <si>
    <t>0307</t>
  </si>
  <si>
    <t>0308</t>
  </si>
  <si>
    <t>0309</t>
  </si>
  <si>
    <t>R2.10貸付日</t>
    <rPh sb="5" eb="8">
      <t>カシツケビ</t>
    </rPh>
    <phoneticPr fontId="1"/>
  </si>
  <si>
    <t>R2.11貸付日</t>
    <rPh sb="5" eb="8">
      <t>カシツケビ</t>
    </rPh>
    <phoneticPr fontId="1"/>
  </si>
  <si>
    <t>R2.12貸付日</t>
    <rPh sb="5" eb="8">
      <t>カシツケビ</t>
    </rPh>
    <phoneticPr fontId="1"/>
  </si>
  <si>
    <t>R3.1貸付日</t>
    <rPh sb="4" eb="7">
      <t>カシツケビ</t>
    </rPh>
    <phoneticPr fontId="1"/>
  </si>
  <si>
    <t>R3.2貸付日</t>
    <rPh sb="4" eb="7">
      <t>カシツケビ</t>
    </rPh>
    <phoneticPr fontId="1"/>
  </si>
  <si>
    <t>R3.3貸付日</t>
    <rPh sb="4" eb="7">
      <t>カシツケビ</t>
    </rPh>
    <phoneticPr fontId="1"/>
  </si>
  <si>
    <t>R3.4貸付日</t>
    <rPh sb="4" eb="7">
      <t>カシツケビ</t>
    </rPh>
    <phoneticPr fontId="1"/>
  </si>
  <si>
    <t>R3.5貸付日</t>
    <rPh sb="4" eb="7">
      <t>カシツケビ</t>
    </rPh>
    <phoneticPr fontId="1"/>
  </si>
  <si>
    <t>R3.6貸付日</t>
    <rPh sb="4" eb="7">
      <t>カシツケビ</t>
    </rPh>
    <phoneticPr fontId="1"/>
  </si>
  <si>
    <t>R3.7貸付日</t>
    <rPh sb="4" eb="7">
      <t>カシツケビ</t>
    </rPh>
    <phoneticPr fontId="1"/>
  </si>
  <si>
    <t>R3.8貸付日</t>
    <rPh sb="4" eb="7">
      <t>カシツケビ</t>
    </rPh>
    <phoneticPr fontId="1"/>
  </si>
  <si>
    <t>R3.9貸付日</t>
    <rPh sb="4" eb="7">
      <t>カシツケビ</t>
    </rPh>
    <phoneticPr fontId="1"/>
  </si>
  <si>
    <t>0208</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</si>
</sst>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 "/>
    <numFmt numFmtId="178" formatCode="0_);[Red]\(0\)"/>
    <numFmt numFmtId="179" formatCode="0.000_ "/>
    <numFmt numFmtId="180" formatCode="[$-411]ge\.m\.d;@"/>
  </numFmts>
  <fonts count="59" x14ac:knownFonts="1">
    <font>
      <sz val="11"/>
      <color theme="1"/>
      <name val="ＭＳ Ｐゴシック"/>
      <family val="3"/>
      <charset val="128"/>
      <scheme val="minor"/>
    </font>
    <font>
      <sz val="6"/>
      <name val="ＭＳ Ｐゴシック"/>
      <family val="3"/>
      <charset val="128"/>
    </font>
    <font>
      <sz val="8"/>
      <name val="ＭＳ 明朝"/>
      <family val="1"/>
      <charset val="128"/>
    </font>
    <font>
      <sz val="5"/>
      <name val="ＭＳ 明朝"/>
      <family val="1"/>
      <charset val="128"/>
    </font>
    <font>
      <sz val="6"/>
      <name val="ＭＳ 明朝"/>
      <family val="1"/>
      <charset val="128"/>
    </font>
    <font>
      <sz val="20"/>
      <name val="ＭＳ 明朝"/>
      <family val="1"/>
      <charset val="128"/>
    </font>
    <font>
      <sz val="6"/>
      <name val="ＭＳ Ｐゴシック"/>
      <family val="3"/>
      <charset val="128"/>
    </font>
    <font>
      <sz val="8"/>
      <color indexed="10"/>
      <name val="ＭＳ 明朝"/>
      <family val="1"/>
      <charset val="128"/>
    </font>
    <font>
      <sz val="8"/>
      <color indexed="10"/>
      <name val="ＭＳ Ｐゴシック"/>
      <family val="3"/>
      <charset val="128"/>
    </font>
    <font>
      <sz val="8"/>
      <name val="ＭＳ Ｐゴシック"/>
      <family val="3"/>
      <charset val="128"/>
    </font>
    <font>
      <sz val="11"/>
      <name val="ＭＳ Ｐ明朝"/>
      <family val="1"/>
      <charset val="128"/>
    </font>
    <font>
      <sz val="11"/>
      <name val="ＭＳ Ｐゴシック"/>
      <family val="3"/>
      <charset val="128"/>
    </font>
    <font>
      <b/>
      <sz val="9"/>
      <name val="ＭＳ 明朝"/>
      <family val="1"/>
      <charset val="128"/>
    </font>
    <font>
      <sz val="9"/>
      <name val="ＭＳ Ｐゴシック"/>
      <family val="3"/>
      <charset val="128"/>
    </font>
    <font>
      <b/>
      <sz val="9"/>
      <color indexed="81"/>
      <name val="ＭＳ Ｐゴシック"/>
      <family val="3"/>
      <charset val="128"/>
    </font>
    <font>
      <b/>
      <sz val="8"/>
      <name val="ＭＳ Ｐゴシック"/>
      <family val="3"/>
      <charset val="128"/>
    </font>
    <font>
      <b/>
      <u/>
      <sz val="8"/>
      <name val="ＭＳ Ｐゴシック"/>
      <family val="3"/>
      <charset val="128"/>
    </font>
    <font>
      <sz val="10"/>
      <name val="ＭＳ ゴシック"/>
      <family val="3"/>
      <charset val="128"/>
    </font>
    <font>
      <sz val="14"/>
      <name val="HG丸ｺﾞｼｯｸM-PRO"/>
      <family val="3"/>
      <charset val="128"/>
    </font>
    <font>
      <sz val="10"/>
      <name val="HG丸ｺﾞｼｯｸM-PRO"/>
      <family val="3"/>
      <charset val="128"/>
    </font>
    <font>
      <sz val="10"/>
      <name val="ＭＳ 明朝"/>
      <family val="1"/>
      <charset val="128"/>
    </font>
    <font>
      <sz val="11"/>
      <color theme="1"/>
      <name val="ＭＳ Ｐゴシック"/>
      <family val="3"/>
      <charset val="128"/>
      <scheme val="minor"/>
    </font>
    <font>
      <sz val="8"/>
      <color theme="1"/>
      <name val="ＭＳ 明朝"/>
      <family val="1"/>
      <charset val="128"/>
    </font>
    <font>
      <sz val="8"/>
      <color rgb="FFFF0000"/>
      <name val="ＭＳ Ｐゴシック"/>
      <family val="3"/>
      <charset val="128"/>
    </font>
    <font>
      <sz val="11"/>
      <name val="ＭＳ Ｐゴシック"/>
      <family val="3"/>
      <charset val="128"/>
      <scheme val="minor"/>
    </font>
    <font>
      <sz val="8"/>
      <name val="ＭＳ Ｐゴシック"/>
      <family val="3"/>
      <charset val="128"/>
      <scheme val="minor"/>
    </font>
    <font>
      <sz val="10"/>
      <color theme="1"/>
      <name val="ＭＳ Ｐゴシック"/>
      <family val="3"/>
      <charset val="128"/>
      <scheme val="minor"/>
    </font>
    <font>
      <sz val="10"/>
      <name val="ＭＳ Ｐゴシック"/>
      <family val="3"/>
      <charset val="128"/>
      <scheme val="minor"/>
    </font>
    <font>
      <sz val="8"/>
      <color theme="1"/>
      <name val="ＭＳ Ｐゴシック"/>
      <family val="3"/>
      <charset val="128"/>
      <scheme val="minor"/>
    </font>
    <font>
      <sz val="8"/>
      <color rgb="FFFF0000"/>
      <name val="ＭＳ 明朝"/>
      <family val="1"/>
      <charset val="128"/>
    </font>
    <font>
      <sz val="8"/>
      <color rgb="FFFF0000"/>
      <name val="ＭＳ Ｐゴシック"/>
      <family val="3"/>
      <charset val="128"/>
      <scheme val="minor"/>
    </font>
    <font>
      <sz val="10"/>
      <color theme="1"/>
      <name val="ＭＳ ゴシック"/>
      <family val="3"/>
      <charset val="128"/>
    </font>
    <font>
      <sz val="14"/>
      <color theme="1"/>
      <name val="HG丸ｺﾞｼｯｸM-PRO"/>
      <family val="3"/>
      <charset val="128"/>
    </font>
    <font>
      <sz val="6"/>
      <name val="ＭＳ Ｐゴシック"/>
      <family val="3"/>
      <charset val="128"/>
      <scheme val="minor"/>
    </font>
    <font>
      <sz val="14"/>
      <color theme="1"/>
      <name val="ＭＳ Ｐゴシック"/>
      <family val="3"/>
      <charset val="128"/>
      <scheme val="minor"/>
    </font>
    <font>
      <b/>
      <sz val="10"/>
      <name val="ＭＳ Ｐゴシック"/>
      <family val="3"/>
      <charset val="128"/>
    </font>
    <font>
      <b/>
      <sz val="9"/>
      <name val="ＭＳ Ｐゴシック"/>
      <family val="3"/>
      <charset val="128"/>
    </font>
    <font>
      <b/>
      <u/>
      <sz val="9"/>
      <name val="ＭＳ Ｐゴシック"/>
      <family val="3"/>
      <charset val="128"/>
    </font>
    <font>
      <b/>
      <sz val="12"/>
      <color rgb="FFFF0000"/>
      <name val="ＭＳ 明朝"/>
      <family val="1"/>
      <charset val="128"/>
    </font>
    <font>
      <sz val="11"/>
      <color theme="0" tint="-0.34998626667073579"/>
      <name val="ＭＳ Ｐゴシック"/>
      <family val="3"/>
      <charset val="128"/>
    </font>
    <font>
      <sz val="9"/>
      <color theme="1"/>
      <name val="ＭＳ Ｐゴシック"/>
      <family val="3"/>
      <charset val="128"/>
      <scheme val="minor"/>
    </font>
    <font>
      <sz val="11"/>
      <name val="ＭＳ ゴシック"/>
      <family val="3"/>
      <charset val="128"/>
    </font>
    <font>
      <b/>
      <sz val="10"/>
      <color indexed="39"/>
      <name val="ＭＳ ゴシック"/>
      <family val="3"/>
      <charset val="128"/>
    </font>
    <font>
      <b/>
      <sz val="11"/>
      <color rgb="FFFF0000"/>
      <name val="ＭＳ 明朝"/>
      <family val="1"/>
      <charset val="128"/>
    </font>
    <font>
      <b/>
      <sz val="10"/>
      <color indexed="12"/>
      <name val="ＭＳ ゴシック"/>
      <family val="3"/>
      <charset val="128"/>
    </font>
    <font>
      <b/>
      <sz val="11"/>
      <name val="HG丸ｺﾞｼｯｸM-PRO"/>
      <family val="3"/>
      <charset val="128"/>
    </font>
    <font>
      <sz val="11"/>
      <name val="HG丸ｺﾞｼｯｸM-PRO"/>
      <family val="3"/>
      <charset val="128"/>
    </font>
    <font>
      <sz val="11"/>
      <color indexed="10"/>
      <name val="HG丸ｺﾞｼｯｸM-PRO"/>
      <family val="3"/>
      <charset val="128"/>
    </font>
    <font>
      <sz val="11"/>
      <color rgb="FFFF0000"/>
      <name val="HG丸ｺﾞｼｯｸM-PRO"/>
      <family val="3"/>
      <charset val="128"/>
    </font>
    <font>
      <b/>
      <sz val="10"/>
      <name val="HG丸ｺﾞｼｯｸM-PRO"/>
      <family val="3"/>
      <charset val="128"/>
    </font>
    <font>
      <sz val="10"/>
      <color indexed="10"/>
      <name val="HG丸ｺﾞｼｯｸM-PRO"/>
      <family val="3"/>
      <charset val="128"/>
    </font>
    <font>
      <b/>
      <sz val="10"/>
      <color rgb="FFFF0000"/>
      <name val="ＭＳ 明朝"/>
      <family val="1"/>
      <charset val="128"/>
    </font>
    <font>
      <b/>
      <sz val="9"/>
      <color indexed="39"/>
      <name val="ＭＳ Ｐゴシック"/>
      <family val="3"/>
      <charset val="128"/>
    </font>
    <font>
      <sz val="9"/>
      <color indexed="39"/>
      <name val="ＭＳ Ｐゴシック"/>
      <family val="3"/>
      <charset val="128"/>
    </font>
    <font>
      <b/>
      <u/>
      <sz val="9"/>
      <color indexed="39"/>
      <name val="ＭＳ Ｐゴシック"/>
      <family val="3"/>
      <charset val="128"/>
    </font>
    <font>
      <sz val="11"/>
      <color theme="0"/>
      <name val="ＭＳ Ｐ明朝"/>
      <family val="1"/>
      <charset val="128"/>
    </font>
    <font>
      <b/>
      <sz val="11"/>
      <name val="ＭＳ Ｐ明朝"/>
      <family val="1"/>
      <charset val="128"/>
    </font>
    <font>
      <sz val="7.5"/>
      <color rgb="FFFF0000"/>
      <name val="ＭＳ 明朝"/>
      <family val="1"/>
      <charset val="128"/>
    </font>
    <font>
      <sz val="8"/>
      <color rgb="FF969696"/>
      <name val="ＭＳ 明朝"/>
      <family val="1"/>
      <charset val="128"/>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tted">
        <color indexed="64"/>
      </left>
      <right style="dotted">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dotted">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top style="thin">
        <color theme="1"/>
      </top>
      <bottom style="thin">
        <color theme="1"/>
      </bottom>
      <diagonal/>
    </border>
    <border>
      <left/>
      <right/>
      <top style="thin">
        <color theme="1"/>
      </top>
      <bottom/>
      <diagonal/>
    </border>
    <border>
      <left/>
      <right/>
      <top/>
      <bottom style="thin">
        <color theme="1"/>
      </bottom>
      <diagonal/>
    </border>
    <border>
      <left/>
      <right/>
      <top/>
      <bottom style="hair">
        <color indexed="64"/>
      </bottom>
      <diagonal/>
    </border>
  </borders>
  <cellStyleXfs count="4">
    <xf numFmtId="0" fontId="0" fillId="0" borderId="0">
      <alignment vertical="center"/>
    </xf>
    <xf numFmtId="0" fontId="21" fillId="0" borderId="0">
      <alignment vertical="center"/>
    </xf>
    <xf numFmtId="0" fontId="11" fillId="0" borderId="0"/>
    <xf numFmtId="0" fontId="21" fillId="0" borderId="0">
      <alignment vertical="center"/>
    </xf>
  </cellStyleXfs>
  <cellXfs count="471">
    <xf numFmtId="0" fontId="0" fillId="0" borderId="0" xfId="0">
      <alignment vertical="center"/>
    </xf>
    <xf numFmtId="0" fontId="2" fillId="0" borderId="0" xfId="0" applyNumberFormat="1" applyFont="1" applyFill="1" applyBorder="1" applyAlignment="1">
      <alignment vertical="center"/>
    </xf>
    <xf numFmtId="0" fontId="2" fillId="0" borderId="0" xfId="0" applyNumberFormat="1" applyFont="1" applyFill="1" applyBorder="1" applyAlignment="1">
      <alignment vertical="center" textRotation="255"/>
    </xf>
    <xf numFmtId="0" fontId="22" fillId="0" borderId="0" xfId="0" applyFont="1" applyFill="1">
      <alignment vertical="center"/>
    </xf>
    <xf numFmtId="0" fontId="10" fillId="0" borderId="0" xfId="0" applyFont="1" applyFill="1" applyAlignment="1" applyProtection="1">
      <alignment vertical="center"/>
    </xf>
    <xf numFmtId="0" fontId="10" fillId="0" borderId="0" xfId="0" applyFont="1" applyFill="1" applyAlignment="1" applyProtection="1"/>
    <xf numFmtId="0" fontId="10" fillId="0" borderId="1" xfId="0" applyFont="1" applyFill="1" applyBorder="1" applyAlignment="1" applyProtection="1"/>
    <xf numFmtId="49" fontId="10" fillId="0" borderId="1" xfId="0" applyNumberFormat="1" applyFont="1" applyFill="1" applyBorder="1" applyAlignment="1" applyProtection="1"/>
    <xf numFmtId="0" fontId="16"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6"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center" vertical="center"/>
    </xf>
    <xf numFmtId="0" fontId="9" fillId="0" borderId="0" xfId="0" applyFont="1" applyFill="1" applyAlignment="1" applyProtection="1">
      <alignment vertical="center"/>
    </xf>
    <xf numFmtId="0" fontId="23" fillId="0" borderId="0" xfId="0" applyFont="1" applyFill="1" applyAlignment="1" applyProtection="1">
      <alignment vertical="center"/>
    </xf>
    <xf numFmtId="0" fontId="2"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2" fillId="0" borderId="7" xfId="0" applyNumberFormat="1" applyFont="1" applyFill="1" applyBorder="1" applyAlignment="1">
      <alignment vertical="center"/>
    </xf>
    <xf numFmtId="0" fontId="21" fillId="0" borderId="0" xfId="3" applyFill="1">
      <alignment vertical="center"/>
    </xf>
    <xf numFmtId="0" fontId="2" fillId="0" borderId="9" xfId="0" applyNumberFormat="1" applyFont="1" applyFill="1" applyBorder="1" applyAlignment="1">
      <alignment vertical="center"/>
    </xf>
    <xf numFmtId="0" fontId="2" fillId="0" borderId="10" xfId="0" applyNumberFormat="1" applyFont="1" applyFill="1" applyBorder="1" applyAlignment="1">
      <alignment vertical="center"/>
    </xf>
    <xf numFmtId="0" fontId="2" fillId="0" borderId="8" xfId="0" applyNumberFormat="1" applyFont="1" applyFill="1" applyBorder="1" applyAlignment="1">
      <alignment vertical="center"/>
    </xf>
    <xf numFmtId="0" fontId="2" fillId="0" borderId="11" xfId="0" applyNumberFormat="1" applyFont="1" applyFill="1" applyBorder="1" applyAlignment="1">
      <alignment vertical="center"/>
    </xf>
    <xf numFmtId="0" fontId="3" fillId="0" borderId="9" xfId="0" applyNumberFormat="1" applyFont="1" applyFill="1" applyBorder="1" applyAlignment="1">
      <alignment horizontal="right" vertical="top"/>
    </xf>
    <xf numFmtId="0" fontId="3" fillId="0" borderId="11" xfId="0" applyNumberFormat="1" applyFont="1" applyFill="1" applyBorder="1" applyAlignment="1">
      <alignment vertical="center"/>
    </xf>
    <xf numFmtId="0" fontId="3" fillId="0" borderId="10" xfId="0" applyNumberFormat="1" applyFont="1" applyFill="1" applyBorder="1" applyAlignment="1">
      <alignment horizontal="right" vertical="top"/>
    </xf>
    <xf numFmtId="0" fontId="2" fillId="0" borderId="12" xfId="0" applyNumberFormat="1" applyFont="1" applyFill="1" applyBorder="1" applyAlignment="1">
      <alignment vertical="center"/>
    </xf>
    <xf numFmtId="0" fontId="2" fillId="0" borderId="13" xfId="0" applyNumberFormat="1" applyFont="1" applyFill="1" applyBorder="1" applyAlignment="1">
      <alignment vertical="center"/>
    </xf>
    <xf numFmtId="0" fontId="21" fillId="0" borderId="0" xfId="3" applyFill="1" applyAlignment="1">
      <alignment vertical="center"/>
    </xf>
    <xf numFmtId="0" fontId="2" fillId="0" borderId="2" xfId="0" applyNumberFormat="1" applyFont="1" applyFill="1" applyBorder="1" applyAlignment="1">
      <alignment horizontal="center" vertical="center"/>
    </xf>
    <xf numFmtId="0" fontId="2" fillId="0" borderId="3" xfId="0" applyNumberFormat="1" applyFont="1" applyFill="1" applyBorder="1" applyAlignment="1">
      <alignment vertical="center"/>
    </xf>
    <xf numFmtId="0" fontId="2" fillId="0" borderId="4" xfId="0" applyNumberFormat="1" applyFont="1" applyFill="1" applyBorder="1" applyAlignment="1">
      <alignment vertical="center"/>
    </xf>
    <xf numFmtId="0" fontId="2" fillId="0" borderId="14" xfId="0" applyNumberFormat="1" applyFont="1" applyFill="1" applyBorder="1" applyAlignment="1">
      <alignment horizontal="center" vertical="center"/>
    </xf>
    <xf numFmtId="0" fontId="2" fillId="0" borderId="15" xfId="0" applyNumberFormat="1" applyFont="1" applyFill="1" applyBorder="1" applyAlignment="1">
      <alignment vertical="center"/>
    </xf>
    <xf numFmtId="0" fontId="2" fillId="0" borderId="14" xfId="0" applyNumberFormat="1" applyFont="1" applyFill="1" applyBorder="1" applyAlignment="1">
      <alignment vertical="center"/>
    </xf>
    <xf numFmtId="0" fontId="25" fillId="0" borderId="9" xfId="0" applyFont="1" applyFill="1" applyBorder="1" applyAlignment="1">
      <alignment vertical="center"/>
    </xf>
    <xf numFmtId="0" fontId="25" fillId="0" borderId="7" xfId="0" applyFont="1" applyFill="1" applyBorder="1" applyAlignment="1">
      <alignment vertical="center"/>
    </xf>
    <xf numFmtId="0" fontId="20"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vertical="center"/>
    </xf>
    <xf numFmtId="3" fontId="18" fillId="0" borderId="7" xfId="0" applyNumberFormat="1" applyFont="1" applyFill="1" applyBorder="1" applyAlignment="1" applyProtection="1">
      <alignment horizontal="center" vertical="center" shrinkToFit="1"/>
    </xf>
    <xf numFmtId="3" fontId="18" fillId="0" borderId="16" xfId="0" applyNumberFormat="1" applyFont="1" applyFill="1" applyBorder="1" applyAlignment="1" applyProtection="1">
      <alignment horizontal="center" vertical="center" shrinkToFit="1"/>
    </xf>
    <xf numFmtId="3" fontId="18" fillId="0" borderId="13" xfId="0" applyNumberFormat="1" applyFont="1" applyFill="1" applyBorder="1" applyAlignment="1" applyProtection="1">
      <alignment horizontal="center" vertical="center" shrinkToFit="1"/>
    </xf>
    <xf numFmtId="0" fontId="28" fillId="0" borderId="0" xfId="0" applyFont="1" applyFill="1" applyBorder="1" applyAlignment="1" applyProtection="1">
      <alignment vertical="center"/>
    </xf>
    <xf numFmtId="0" fontId="29" fillId="0" borderId="7" xfId="0" applyNumberFormat="1" applyFont="1" applyFill="1" applyBorder="1" applyAlignment="1" applyProtection="1">
      <alignment vertical="center"/>
    </xf>
    <xf numFmtId="0" fontId="30" fillId="0" borderId="0" xfId="0" applyFont="1" applyFill="1" applyBorder="1" applyAlignment="1" applyProtection="1">
      <alignment vertical="center"/>
    </xf>
    <xf numFmtId="0" fontId="29" fillId="0" borderId="0" xfId="0" applyNumberFormat="1" applyFont="1" applyFill="1" applyBorder="1" applyAlignment="1" applyProtection="1">
      <alignment vertical="center"/>
    </xf>
    <xf numFmtId="0" fontId="20" fillId="0" borderId="0" xfId="0" applyNumberFormat="1" applyFont="1" applyFill="1" applyBorder="1" applyAlignment="1">
      <alignment vertical="center"/>
    </xf>
    <xf numFmtId="0" fontId="20" fillId="0" borderId="0" xfId="0" applyNumberFormat="1" applyFont="1" applyFill="1" applyBorder="1" applyAlignment="1" applyProtection="1">
      <alignment vertical="center"/>
    </xf>
    <xf numFmtId="0" fontId="2" fillId="0" borderId="9" xfId="0" applyFont="1" applyFill="1" applyBorder="1" applyAlignment="1">
      <alignment vertical="center"/>
    </xf>
    <xf numFmtId="0" fontId="2" fillId="0" borderId="9" xfId="0" applyFont="1" applyFill="1" applyBorder="1" applyAlignment="1">
      <alignment vertical="center" shrinkToFit="1"/>
    </xf>
    <xf numFmtId="0" fontId="2" fillId="0" borderId="9" xfId="0" applyFont="1" applyFill="1" applyBorder="1">
      <alignment vertical="center"/>
    </xf>
    <xf numFmtId="0" fontId="2" fillId="0" borderId="7" xfId="0" applyFont="1" applyFill="1" applyBorder="1" applyAlignment="1">
      <alignment vertical="center"/>
    </xf>
    <xf numFmtId="0" fontId="2" fillId="0" borderId="7" xfId="0" applyFont="1" applyFill="1" applyBorder="1">
      <alignment vertical="center"/>
    </xf>
    <xf numFmtId="0" fontId="22" fillId="0" borderId="0" xfId="0" applyFont="1" applyFill="1" applyBorder="1" applyAlignment="1">
      <alignment vertical="center"/>
    </xf>
    <xf numFmtId="0" fontId="22" fillId="0" borderId="0" xfId="0" applyFont="1" applyFill="1" applyBorder="1">
      <alignment vertical="center"/>
    </xf>
    <xf numFmtId="0" fontId="22" fillId="0" borderId="14" xfId="0" applyFont="1" applyFill="1" applyBorder="1">
      <alignment vertical="center"/>
    </xf>
    <xf numFmtId="0" fontId="22" fillId="0" borderId="7" xfId="0" applyFont="1" applyFill="1" applyBorder="1">
      <alignment vertical="center"/>
    </xf>
    <xf numFmtId="0" fontId="22" fillId="0" borderId="15" xfId="0" applyFont="1" applyFill="1" applyBorder="1">
      <alignment vertical="center"/>
    </xf>
    <xf numFmtId="0" fontId="22" fillId="0" borderId="15" xfId="0" applyFont="1" applyFill="1" applyBorder="1" applyProtection="1">
      <alignment vertical="center"/>
    </xf>
    <xf numFmtId="0" fontId="22" fillId="0" borderId="0" xfId="0" applyFont="1" applyFill="1" applyBorder="1" applyProtection="1">
      <alignment vertical="center"/>
    </xf>
    <xf numFmtId="0" fontId="22" fillId="0" borderId="14" xfId="0" applyFont="1" applyFill="1" applyBorder="1" applyProtection="1">
      <alignment vertical="center"/>
    </xf>
    <xf numFmtId="0" fontId="22" fillId="0" borderId="7" xfId="0" applyFont="1" applyFill="1" applyBorder="1" applyProtection="1">
      <alignment vertical="center"/>
    </xf>
    <xf numFmtId="0" fontId="22" fillId="0" borderId="3" xfId="0" applyFont="1" applyFill="1" applyBorder="1">
      <alignment vertical="center"/>
    </xf>
    <xf numFmtId="0" fontId="22" fillId="0" borderId="2" xfId="0" applyFont="1" applyFill="1" applyBorder="1">
      <alignment vertical="center"/>
    </xf>
    <xf numFmtId="179" fontId="13" fillId="0" borderId="0" xfId="1" applyNumberFormat="1" applyFont="1" applyFill="1">
      <alignment vertical="center"/>
    </xf>
    <xf numFmtId="9" fontId="13" fillId="0" borderId="0" xfId="1" applyNumberFormat="1" applyFont="1" applyFill="1">
      <alignment vertical="center"/>
    </xf>
    <xf numFmtId="0" fontId="2" fillId="0" borderId="15" xfId="0" applyFont="1" applyFill="1" applyBorder="1" applyAlignment="1">
      <alignment horizontal="center" vertical="center"/>
    </xf>
    <xf numFmtId="0" fontId="2" fillId="0" borderId="0" xfId="0" applyFont="1" applyFill="1" applyBorder="1" applyAlignment="1">
      <alignment vertical="center"/>
    </xf>
    <xf numFmtId="0" fontId="2" fillId="0" borderId="12" xfId="0" applyFont="1" applyFill="1" applyBorder="1" applyAlignment="1">
      <alignment vertical="center"/>
    </xf>
    <xf numFmtId="0" fontId="2" fillId="0" borderId="0" xfId="0" applyFont="1" applyFill="1" applyBorder="1">
      <alignment vertical="center"/>
    </xf>
    <xf numFmtId="0" fontId="2" fillId="0" borderId="14" xfId="0" applyFont="1" applyFill="1" applyBorder="1">
      <alignment vertical="center"/>
    </xf>
    <xf numFmtId="0" fontId="2" fillId="0" borderId="7" xfId="0" applyFont="1" applyFill="1" applyBorder="1" applyAlignment="1">
      <alignment horizontal="right" vertical="center"/>
    </xf>
    <xf numFmtId="0" fontId="2" fillId="0" borderId="0" xfId="0" applyFont="1" applyFill="1">
      <alignment vertical="center"/>
    </xf>
    <xf numFmtId="0" fontId="2" fillId="0" borderId="0" xfId="0" applyFont="1" applyFill="1" applyBorder="1" applyAlignment="1">
      <alignment horizontal="center" vertical="center"/>
    </xf>
    <xf numFmtId="0" fontId="2" fillId="0" borderId="12" xfId="0" applyFont="1" applyFill="1" applyBorder="1" applyAlignment="1">
      <alignment horizontal="center" vertical="center"/>
    </xf>
    <xf numFmtId="176" fontId="2" fillId="0" borderId="0" xfId="0" applyNumberFormat="1" applyFont="1" applyFill="1" applyBorder="1" applyProtection="1">
      <alignment vertical="center"/>
      <protection locked="0"/>
    </xf>
    <xf numFmtId="176" fontId="2" fillId="0" borderId="0" xfId="0" applyNumberFormat="1" applyFont="1" applyFill="1" applyBorder="1" applyAlignment="1" applyProtection="1">
      <alignment vertical="center"/>
      <protection locked="0"/>
    </xf>
    <xf numFmtId="0" fontId="2" fillId="0" borderId="7" xfId="0" applyFont="1" applyFill="1" applyBorder="1" applyAlignment="1">
      <alignment horizontal="center" vertical="center"/>
    </xf>
    <xf numFmtId="0" fontId="2" fillId="0" borderId="13" xfId="0" applyFont="1" applyFill="1" applyBorder="1" applyAlignment="1">
      <alignment horizontal="center" vertical="center"/>
    </xf>
    <xf numFmtId="176" fontId="2" fillId="0" borderId="7" xfId="0" applyNumberFormat="1" applyFont="1" applyFill="1" applyBorder="1" applyAlignment="1" applyProtection="1">
      <alignment vertical="center"/>
      <protection locked="0"/>
    </xf>
    <xf numFmtId="0" fontId="2" fillId="0" borderId="3" xfId="0" applyFont="1" applyFill="1" applyBorder="1" applyAlignment="1">
      <alignment horizontal="center" vertical="center"/>
    </xf>
    <xf numFmtId="176" fontId="2" fillId="0" borderId="3" xfId="0" applyNumberFormat="1" applyFont="1" applyFill="1" applyBorder="1" applyAlignment="1" applyProtection="1">
      <alignment vertical="center"/>
      <protection locked="0"/>
    </xf>
    <xf numFmtId="0" fontId="2" fillId="0" borderId="12" xfId="0" applyFont="1" applyFill="1" applyBorder="1">
      <alignment vertical="center"/>
    </xf>
    <xf numFmtId="0" fontId="2" fillId="0" borderId="9" xfId="0" applyFont="1" applyFill="1" applyBorder="1" applyAlignment="1">
      <alignment horizontal="center" vertical="center"/>
    </xf>
    <xf numFmtId="176" fontId="2" fillId="0" borderId="9" xfId="0" applyNumberFormat="1" applyFont="1" applyFill="1" applyBorder="1" applyAlignment="1" applyProtection="1">
      <alignment vertical="center"/>
      <protection locked="0"/>
    </xf>
    <xf numFmtId="0" fontId="2" fillId="0" borderId="24" xfId="0" applyNumberFormat="1" applyFont="1" applyFill="1" applyBorder="1" applyAlignment="1">
      <alignment vertical="center"/>
    </xf>
    <xf numFmtId="0" fontId="2" fillId="0" borderId="6" xfId="0" applyFont="1" applyFill="1" applyBorder="1" applyAlignment="1">
      <alignment horizontal="center" vertical="center"/>
    </xf>
    <xf numFmtId="176" fontId="2" fillId="0" borderId="6" xfId="0" applyNumberFormat="1" applyFont="1" applyFill="1" applyBorder="1" applyAlignment="1">
      <alignment vertical="center"/>
    </xf>
    <xf numFmtId="0" fontId="10" fillId="0" borderId="1" xfId="0" applyFont="1" applyFill="1" applyBorder="1" applyAlignment="1" applyProtection="1">
      <alignment vertical="center"/>
    </xf>
    <xf numFmtId="0" fontId="10" fillId="0" borderId="1" xfId="2" applyFont="1" applyFill="1" applyBorder="1" applyAlignment="1" applyProtection="1">
      <alignment vertical="center"/>
    </xf>
    <xf numFmtId="0" fontId="21" fillId="0" borderId="1" xfId="3" applyFill="1" applyBorder="1" applyAlignment="1">
      <alignment vertical="center"/>
    </xf>
    <xf numFmtId="0" fontId="34" fillId="0" borderId="0" xfId="0" applyFont="1" applyAlignment="1">
      <alignment horizontal="left" vertical="center"/>
    </xf>
    <xf numFmtId="0" fontId="0" fillId="0" borderId="25" xfId="0" applyBorder="1">
      <alignment vertical="center"/>
    </xf>
    <xf numFmtId="0" fontId="0" fillId="0" borderId="0" xfId="0" applyFont="1" applyAlignment="1">
      <alignment horizontal="left" vertical="center"/>
    </xf>
    <xf numFmtId="0" fontId="0" fillId="0" borderId="0" xfId="0" applyAlignment="1">
      <alignment vertical="center" shrinkToFit="1"/>
    </xf>
    <xf numFmtId="177" fontId="10" fillId="0" borderId="1" xfId="0" applyNumberFormat="1" applyFont="1" applyFill="1" applyBorder="1" applyAlignment="1" applyProtection="1"/>
    <xf numFmtId="178" fontId="10" fillId="0" borderId="1" xfId="0" applyNumberFormat="1" applyFont="1" applyFill="1" applyBorder="1" applyAlignment="1" applyProtection="1"/>
    <xf numFmtId="180" fontId="9" fillId="0" borderId="0" xfId="0" applyNumberFormat="1" applyFont="1" applyFill="1" applyAlignment="1" applyProtection="1">
      <alignment vertical="center"/>
    </xf>
    <xf numFmtId="0" fontId="0" fillId="0" borderId="0" xfId="0" applyFont="1" applyAlignment="1">
      <alignment horizontal="left" vertical="center" shrinkToFit="1"/>
    </xf>
    <xf numFmtId="0" fontId="36" fillId="0" borderId="0" xfId="0" applyFont="1" applyFill="1" applyBorder="1" applyAlignment="1" applyProtection="1">
      <alignment horizontal="right" vertical="center"/>
    </xf>
    <xf numFmtId="0" fontId="37" fillId="0" borderId="0" xfId="0" applyNumberFormat="1" applyFont="1" applyFill="1" applyBorder="1" applyAlignment="1" applyProtection="1">
      <alignment horizontal="center" vertical="center"/>
    </xf>
    <xf numFmtId="0" fontId="36" fillId="0" borderId="0" xfId="0" applyNumberFormat="1" applyFont="1" applyFill="1" applyBorder="1" applyAlignment="1" applyProtection="1">
      <alignment horizontal="left" vertical="center"/>
    </xf>
    <xf numFmtId="0" fontId="2" fillId="2" borderId="0" xfId="0" applyNumberFormat="1" applyFont="1" applyFill="1" applyBorder="1" applyAlignment="1" applyProtection="1">
      <alignment vertical="center"/>
    </xf>
    <xf numFmtId="0" fontId="35" fillId="0" borderId="0" xfId="0" applyFont="1" applyFill="1" applyBorder="1" applyAlignment="1" applyProtection="1">
      <alignment vertical="center"/>
    </xf>
    <xf numFmtId="0" fontId="29" fillId="2" borderId="0" xfId="0" applyNumberFormat="1" applyFont="1" applyFill="1" applyBorder="1" applyAlignment="1" applyProtection="1">
      <alignment vertical="center"/>
    </xf>
    <xf numFmtId="0" fontId="36" fillId="0" borderId="0" xfId="0" applyFont="1" applyFill="1" applyBorder="1" applyAlignment="1" applyProtection="1">
      <alignment vertical="center"/>
    </xf>
    <xf numFmtId="0" fontId="37" fillId="0" borderId="0" xfId="0" applyNumberFormat="1" applyFont="1" applyFill="1" applyBorder="1" applyAlignment="1" applyProtection="1">
      <alignment vertical="center"/>
    </xf>
    <xf numFmtId="0" fontId="36" fillId="0" borderId="0" xfId="0" applyNumberFormat="1" applyFont="1" applyFill="1" applyBorder="1" applyAlignment="1" applyProtection="1">
      <alignment vertical="center"/>
    </xf>
    <xf numFmtId="0" fontId="38" fillId="0" borderId="0" xfId="0" applyNumberFormat="1" applyFont="1" applyFill="1" applyBorder="1" applyAlignment="1" applyProtection="1">
      <alignment vertical="center"/>
    </xf>
    <xf numFmtId="0" fontId="46" fillId="0" borderId="0" xfId="0" applyFont="1" applyFill="1" applyBorder="1" applyAlignment="1" applyProtection="1">
      <alignment vertical="center"/>
    </xf>
    <xf numFmtId="0" fontId="45" fillId="0" borderId="26" xfId="0" applyFont="1" applyFill="1" applyBorder="1" applyAlignment="1" applyProtection="1">
      <alignment vertical="center"/>
    </xf>
    <xf numFmtId="0" fontId="2" fillId="0" borderId="27" xfId="0" applyNumberFormat="1" applyFont="1" applyFill="1" applyBorder="1" applyAlignment="1">
      <alignment vertical="center"/>
    </xf>
    <xf numFmtId="0" fontId="46" fillId="0" borderId="27" xfId="0" applyFont="1" applyFill="1" applyBorder="1" applyAlignment="1" applyProtection="1">
      <alignment vertical="center"/>
    </xf>
    <xf numFmtId="0" fontId="46" fillId="0" borderId="28" xfId="0" applyFont="1" applyFill="1" applyBorder="1" applyAlignment="1" applyProtection="1">
      <alignment vertical="center"/>
    </xf>
    <xf numFmtId="0" fontId="46" fillId="0" borderId="29" xfId="0" applyFont="1" applyFill="1" applyBorder="1" applyAlignment="1" applyProtection="1">
      <alignment vertical="center"/>
    </xf>
    <xf numFmtId="0" fontId="46" fillId="0" borderId="30" xfId="0" applyFont="1" applyFill="1" applyBorder="1" applyAlignment="1" applyProtection="1">
      <alignment vertical="center"/>
    </xf>
    <xf numFmtId="0" fontId="46" fillId="0" borderId="29" xfId="0" applyNumberFormat="1" applyFont="1" applyFill="1" applyBorder="1" applyAlignment="1" applyProtection="1">
      <alignment vertical="center"/>
    </xf>
    <xf numFmtId="0" fontId="47" fillId="0" borderId="30" xfId="0" applyFont="1" applyFill="1" applyBorder="1" applyAlignment="1" applyProtection="1">
      <alignment vertical="center"/>
    </xf>
    <xf numFmtId="0" fontId="48" fillId="0" borderId="30" xfId="0" applyFont="1" applyFill="1" applyBorder="1" applyAlignment="1" applyProtection="1">
      <alignment vertical="center"/>
    </xf>
    <xf numFmtId="0" fontId="46" fillId="0" borderId="31" xfId="0" applyNumberFormat="1" applyFont="1" applyFill="1" applyBorder="1" applyAlignment="1" applyProtection="1">
      <alignment vertical="center"/>
    </xf>
    <xf numFmtId="0" fontId="46" fillId="0" borderId="32" xfId="0" applyFont="1" applyFill="1" applyBorder="1" applyAlignment="1" applyProtection="1">
      <alignment vertical="center"/>
    </xf>
    <xf numFmtId="0" fontId="2" fillId="0" borderId="32" xfId="0" applyNumberFormat="1" applyFont="1" applyFill="1" applyBorder="1" applyAlignment="1">
      <alignment horizontal="center" vertical="center"/>
    </xf>
    <xf numFmtId="0" fontId="47" fillId="0" borderId="33" xfId="0" applyFont="1" applyFill="1" applyBorder="1" applyAlignment="1" applyProtection="1">
      <alignment vertical="center"/>
    </xf>
    <xf numFmtId="0" fontId="22" fillId="0" borderId="0" xfId="0" applyFont="1" applyFill="1" applyAlignment="1">
      <alignment vertical="center"/>
    </xf>
    <xf numFmtId="0" fontId="39" fillId="0" borderId="0" xfId="0" applyFont="1" applyFill="1" applyBorder="1" applyAlignment="1" applyProtection="1">
      <alignment vertical="center"/>
      <protection hidden="1"/>
    </xf>
    <xf numFmtId="0" fontId="22" fillId="0" borderId="0" xfId="0" applyNumberFormat="1" applyFont="1" applyFill="1">
      <alignment vertical="center"/>
    </xf>
    <xf numFmtId="0" fontId="22" fillId="0" borderId="0" xfId="0" applyNumberFormat="1" applyFont="1" applyFill="1" applyBorder="1">
      <alignment vertical="center"/>
    </xf>
    <xf numFmtId="0" fontId="22" fillId="0" borderId="0" xfId="0" applyNumberFormat="1" applyFont="1" applyFill="1" applyAlignment="1">
      <alignment vertical="center"/>
    </xf>
    <xf numFmtId="0" fontId="8" fillId="0" borderId="0" xfId="0" applyFont="1" applyFill="1" applyAlignment="1" applyProtection="1">
      <alignment vertical="center"/>
    </xf>
    <xf numFmtId="0" fontId="7" fillId="0" borderId="0" xfId="0" applyFont="1" applyFill="1" applyAlignment="1" applyProtection="1">
      <alignment vertical="center"/>
    </xf>
    <xf numFmtId="0" fontId="19" fillId="0" borderId="0" xfId="0" applyFont="1" applyFill="1" applyBorder="1" applyAlignment="1" applyProtection="1">
      <alignment vertical="center"/>
    </xf>
    <xf numFmtId="0" fontId="49" fillId="0" borderId="26" xfId="0" applyFont="1" applyFill="1" applyBorder="1" applyAlignment="1" applyProtection="1">
      <alignment vertical="center"/>
    </xf>
    <xf numFmtId="0" fontId="22" fillId="0" borderId="27" xfId="0" applyFont="1" applyFill="1" applyBorder="1" applyAlignment="1">
      <alignment vertical="center"/>
    </xf>
    <xf numFmtId="0" fontId="19" fillId="0" borderId="28" xfId="0" applyFont="1" applyFill="1" applyBorder="1" applyAlignment="1" applyProtection="1">
      <alignment vertical="center"/>
    </xf>
    <xf numFmtId="0" fontId="19" fillId="0" borderId="29" xfId="0" applyFont="1" applyFill="1" applyBorder="1" applyAlignment="1" applyProtection="1">
      <alignment vertical="center"/>
    </xf>
    <xf numFmtId="0" fontId="19" fillId="0" borderId="30" xfId="0" applyFont="1" applyFill="1" applyBorder="1" applyAlignment="1" applyProtection="1">
      <alignment vertical="center"/>
    </xf>
    <xf numFmtId="0" fontId="19" fillId="0" borderId="29" xfId="0" applyNumberFormat="1" applyFont="1" applyFill="1" applyBorder="1" applyAlignment="1" applyProtection="1">
      <alignment vertical="center"/>
    </xf>
    <xf numFmtId="0" fontId="50" fillId="0" borderId="30" xfId="0" applyFont="1" applyFill="1" applyBorder="1" applyAlignment="1" applyProtection="1">
      <alignment vertical="center"/>
    </xf>
    <xf numFmtId="0" fontId="19" fillId="0" borderId="31" xfId="0" applyNumberFormat="1" applyFont="1" applyFill="1" applyBorder="1" applyAlignment="1" applyProtection="1">
      <alignment vertical="center"/>
    </xf>
    <xf numFmtId="0" fontId="19" fillId="0" borderId="32" xfId="0" applyFont="1" applyFill="1" applyBorder="1" applyAlignment="1" applyProtection="1">
      <alignment vertical="center"/>
    </xf>
    <xf numFmtId="0" fontId="50" fillId="0" borderId="33" xfId="0" applyFont="1" applyFill="1" applyBorder="1" applyAlignment="1" applyProtection="1">
      <alignment vertical="center"/>
    </xf>
    <xf numFmtId="0" fontId="25" fillId="0" borderId="0" xfId="0" applyFont="1" applyFill="1" applyBorder="1" applyAlignment="1">
      <alignment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3" fontId="18" fillId="0" borderId="14" xfId="0" applyNumberFormat="1" applyFont="1" applyFill="1" applyBorder="1" applyAlignment="1" applyProtection="1">
      <alignment horizontal="center" vertical="center" shrinkToFit="1"/>
      <protection locked="0"/>
    </xf>
    <xf numFmtId="3" fontId="18" fillId="0" borderId="16" xfId="0" applyNumberFormat="1" applyFont="1" applyFill="1" applyBorder="1" applyAlignment="1" applyProtection="1">
      <alignment horizontal="center" vertical="center" shrinkToFit="1"/>
      <protection locked="0"/>
    </xf>
    <xf numFmtId="3" fontId="18" fillId="0" borderId="7" xfId="0" applyNumberFormat="1" applyFont="1" applyFill="1" applyBorder="1" applyAlignment="1" applyProtection="1">
      <alignment horizontal="center" vertical="center" shrinkToFit="1"/>
      <protection locked="0"/>
    </xf>
    <xf numFmtId="3" fontId="18" fillId="0" borderId="13" xfId="0" applyNumberFormat="1" applyFont="1" applyFill="1" applyBorder="1" applyAlignment="1" applyProtection="1">
      <alignment horizontal="center" vertical="center" shrinkToFit="1"/>
      <protection locked="0"/>
    </xf>
    <xf numFmtId="0" fontId="4" fillId="0" borderId="34" xfId="0" applyNumberFormat="1" applyFont="1" applyFill="1" applyBorder="1" applyAlignment="1">
      <alignment horizontal="right" vertical="top"/>
    </xf>
    <xf numFmtId="3" fontId="18" fillId="0" borderId="35" xfId="0" applyNumberFormat="1" applyFont="1" applyFill="1" applyBorder="1" applyAlignment="1" applyProtection="1">
      <alignment horizontal="center" vertical="center" shrinkToFit="1"/>
      <protection locked="0"/>
    </xf>
    <xf numFmtId="3" fontId="32" fillId="0" borderId="1" xfId="0" applyNumberFormat="1" applyFont="1" applyFill="1" applyBorder="1" applyAlignment="1" applyProtection="1">
      <alignment horizontal="center" vertical="center" shrinkToFit="1"/>
      <protection locked="0"/>
    </xf>
    <xf numFmtId="3" fontId="32" fillId="0" borderId="4" xfId="0" applyNumberFormat="1" applyFont="1" applyFill="1" applyBorder="1" applyAlignment="1" applyProtection="1">
      <alignment horizontal="center" vertical="center" shrinkToFit="1"/>
      <protection locked="0"/>
    </xf>
    <xf numFmtId="0" fontId="24" fillId="0" borderId="0" xfId="0" applyFont="1" applyFill="1" applyBorder="1" applyAlignment="1">
      <alignment vertical="center"/>
    </xf>
    <xf numFmtId="176" fontId="2" fillId="0" borderId="39" xfId="0" applyNumberFormat="1" applyFont="1" applyFill="1" applyBorder="1" applyProtection="1">
      <alignment vertical="center"/>
      <protection locked="0"/>
    </xf>
    <xf numFmtId="0" fontId="22" fillId="0" borderId="8" xfId="0" applyFont="1" applyFill="1" applyBorder="1">
      <alignment vertical="center"/>
    </xf>
    <xf numFmtId="0" fontId="22" fillId="0" borderId="9" xfId="0" applyFont="1" applyFill="1" applyBorder="1">
      <alignment vertical="center"/>
    </xf>
    <xf numFmtId="0" fontId="22" fillId="0" borderId="8" xfId="0" applyFont="1" applyFill="1" applyBorder="1" applyProtection="1">
      <alignment vertical="center"/>
    </xf>
    <xf numFmtId="0" fontId="22" fillId="0" borderId="9" xfId="0" applyFont="1" applyFill="1" applyBorder="1" applyProtection="1">
      <alignment vertical="center"/>
    </xf>
    <xf numFmtId="0" fontId="22" fillId="0" borderId="2" xfId="0" applyFont="1" applyFill="1" applyBorder="1" applyProtection="1">
      <alignment vertical="center"/>
    </xf>
    <xf numFmtId="0" fontId="22" fillId="0" borderId="3" xfId="0" applyFont="1" applyFill="1" applyBorder="1" applyProtection="1">
      <alignment vertical="center"/>
    </xf>
    <xf numFmtId="0" fontId="22" fillId="0" borderId="0" xfId="0" applyNumberFormat="1" applyFont="1" applyFill="1" applyBorder="1" applyAlignment="1">
      <alignment vertical="center"/>
    </xf>
    <xf numFmtId="0" fontId="22" fillId="0" borderId="12" xfId="0" applyNumberFormat="1" applyFont="1" applyFill="1" applyBorder="1" applyAlignment="1">
      <alignment vertical="center"/>
    </xf>
    <xf numFmtId="176" fontId="2" fillId="0" borderId="3" xfId="0" applyNumberFormat="1" applyFont="1" applyFill="1" applyBorder="1" applyProtection="1">
      <alignment vertical="center"/>
      <protection locked="0"/>
    </xf>
    <xf numFmtId="176" fontId="2" fillId="0" borderId="7" xfId="0" applyNumberFormat="1" applyFont="1" applyFill="1" applyBorder="1" applyAlignment="1">
      <alignment horizontal="right" vertical="center"/>
    </xf>
    <xf numFmtId="0" fontId="0" fillId="0" borderId="1" xfId="3" applyFont="1" applyFill="1" applyBorder="1" applyAlignment="1">
      <alignment vertical="center"/>
    </xf>
    <xf numFmtId="0" fontId="26" fillId="0" borderId="1" xfId="3" applyFont="1" applyFill="1" applyBorder="1" applyAlignment="1">
      <alignment vertical="center"/>
    </xf>
    <xf numFmtId="0" fontId="10" fillId="0" borderId="19" xfId="0" applyFont="1" applyFill="1" applyBorder="1" applyAlignment="1" applyProtection="1">
      <alignment vertical="center"/>
    </xf>
    <xf numFmtId="0" fontId="0" fillId="0" borderId="1" xfId="3" applyFont="1" applyFill="1" applyBorder="1" applyAlignment="1" applyProtection="1">
      <alignment vertical="center" shrinkToFit="1"/>
    </xf>
    <xf numFmtId="0" fontId="0" fillId="0" borderId="18" xfId="3" applyFont="1" applyFill="1" applyBorder="1" applyAlignment="1" applyProtection="1">
      <alignment vertical="center" shrinkToFit="1"/>
    </xf>
    <xf numFmtId="0" fontId="55" fillId="3" borderId="1" xfId="0" applyFont="1" applyFill="1" applyBorder="1" applyAlignment="1" applyProtection="1"/>
    <xf numFmtId="0" fontId="55" fillId="3" borderId="2" xfId="0" applyFont="1" applyFill="1" applyBorder="1" applyAlignment="1" applyProtection="1"/>
    <xf numFmtId="0" fontId="55" fillId="3" borderId="3" xfId="0" applyFont="1" applyFill="1" applyBorder="1" applyAlignment="1" applyProtection="1"/>
    <xf numFmtId="0" fontId="55" fillId="3" borderId="4" xfId="0" applyFont="1" applyFill="1" applyBorder="1" applyAlignment="1" applyProtection="1"/>
    <xf numFmtId="0" fontId="10" fillId="4" borderId="1" xfId="0" applyFont="1" applyFill="1" applyBorder="1" applyAlignment="1" applyProtection="1"/>
    <xf numFmtId="0" fontId="56" fillId="5" borderId="1" xfId="0" applyFont="1" applyFill="1" applyBorder="1" applyAlignment="1" applyProtection="1"/>
    <xf numFmtId="0" fontId="0" fillId="0" borderId="0" xfId="0" applyAlignment="1">
      <alignment vertical="center"/>
    </xf>
    <xf numFmtId="0" fontId="0" fillId="0" borderId="1" xfId="0" applyFill="1" applyBorder="1" applyAlignment="1">
      <alignment vertical="center"/>
    </xf>
    <xf numFmtId="0" fontId="26" fillId="0" borderId="1" xfId="0" applyFont="1" applyFill="1" applyBorder="1" applyAlignment="1">
      <alignment vertical="center"/>
    </xf>
    <xf numFmtId="0" fontId="0" fillId="0" borderId="19" xfId="0" applyFill="1" applyBorder="1" applyAlignment="1">
      <alignment vertical="center"/>
    </xf>
    <xf numFmtId="0" fontId="0" fillId="0" borderId="1" xfId="0" applyBorder="1" applyAlignment="1">
      <alignment vertical="center"/>
    </xf>
    <xf numFmtId="0" fontId="10" fillId="0" borderId="18" xfId="0" applyFont="1" applyFill="1" applyBorder="1" applyAlignment="1" applyProtection="1">
      <alignment vertical="center"/>
    </xf>
    <xf numFmtId="0" fontId="2" fillId="0" borderId="0" xfId="0" applyNumberFormat="1" applyFont="1" applyFill="1" applyBorder="1" applyAlignment="1">
      <alignment horizontal="center" vertical="center"/>
    </xf>
    <xf numFmtId="0" fontId="25" fillId="0" borderId="9" xfId="0" applyFont="1" applyFill="1" applyBorder="1" applyAlignment="1">
      <alignment vertical="center"/>
    </xf>
    <xf numFmtId="0" fontId="25" fillId="0" borderId="0" xfId="0" applyFont="1" applyFill="1" applyBorder="1" applyAlignment="1">
      <alignment vertical="center"/>
    </xf>
    <xf numFmtId="0" fontId="2" fillId="0" borderId="3" xfId="0" applyNumberFormat="1" applyFont="1" applyFill="1" applyBorder="1" applyAlignment="1">
      <alignment vertical="center"/>
    </xf>
    <xf numFmtId="0" fontId="25" fillId="0" borderId="7" xfId="0" applyFont="1" applyFill="1" applyBorder="1" applyAlignment="1">
      <alignment vertical="center"/>
    </xf>
    <xf numFmtId="0" fontId="2" fillId="0" borderId="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3" xfId="0" applyFont="1" applyFill="1" applyBorder="1" applyAlignment="1">
      <alignment horizontal="center" vertical="center"/>
    </xf>
    <xf numFmtId="0" fontId="15" fillId="0" borderId="0" xfId="0" applyFont="1" applyFill="1" applyBorder="1" applyAlignment="1" applyProtection="1">
      <alignment horizontal="center" vertical="center"/>
    </xf>
    <xf numFmtId="0" fontId="2" fillId="0" borderId="9" xfId="0" applyFont="1" applyFill="1" applyBorder="1" applyAlignment="1">
      <alignment vertical="center" shrinkToFit="1"/>
    </xf>
    <xf numFmtId="0" fontId="2" fillId="0" borderId="1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7" xfId="0" applyFont="1" applyFill="1" applyBorder="1" applyAlignment="1">
      <alignment horizontal="right" vertical="center"/>
    </xf>
    <xf numFmtId="0" fontId="10" fillId="0" borderId="0" xfId="0" applyFont="1" applyFill="1" applyBorder="1" applyAlignment="1" applyProtection="1">
      <alignment vertical="center"/>
    </xf>
    <xf numFmtId="0" fontId="0" fillId="0" borderId="1" xfId="0" applyBorder="1">
      <alignment vertical="center"/>
    </xf>
    <xf numFmtId="0" fontId="58" fillId="0" borderId="0" xfId="0" applyNumberFormat="1" applyFont="1" applyFill="1">
      <alignment vertical="center"/>
    </xf>
    <xf numFmtId="0" fontId="20" fillId="0" borderId="38" xfId="0" applyNumberFormat="1" applyFont="1" applyFill="1" applyBorder="1" applyAlignment="1" applyProtection="1">
      <alignment horizontal="center" vertical="center" shrinkToFit="1"/>
      <protection locked="0"/>
    </xf>
    <xf numFmtId="0" fontId="27" fillId="0" borderId="38" xfId="0" applyFont="1" applyFill="1" applyBorder="1" applyAlignment="1" applyProtection="1">
      <alignment horizontal="center" vertical="center" shrinkToFit="1"/>
      <protection locked="0"/>
    </xf>
    <xf numFmtId="0" fontId="20" fillId="0" borderId="37" xfId="0" applyNumberFormat="1" applyFont="1" applyFill="1" applyBorder="1" applyAlignment="1" applyProtection="1">
      <alignment horizontal="center" vertical="center" shrinkToFit="1"/>
      <protection locked="0"/>
    </xf>
    <xf numFmtId="0" fontId="27" fillId="0" borderId="37" xfId="0" applyFont="1" applyFill="1" applyBorder="1" applyAlignment="1" applyProtection="1">
      <alignment horizontal="center" vertical="center" shrinkToFit="1"/>
      <protection locked="0"/>
    </xf>
    <xf numFmtId="0" fontId="2" fillId="0" borderId="3" xfId="0" applyNumberFormat="1" applyFont="1" applyFill="1" applyBorder="1" applyAlignment="1">
      <alignment vertical="center"/>
    </xf>
    <xf numFmtId="0" fontId="25" fillId="0" borderId="3" xfId="0" applyFont="1" applyFill="1" applyBorder="1" applyAlignment="1">
      <alignment vertical="center"/>
    </xf>
    <xf numFmtId="0" fontId="25" fillId="0" borderId="7" xfId="0" applyFont="1" applyFill="1" applyBorder="1" applyAlignment="1">
      <alignment vertical="center"/>
    </xf>
    <xf numFmtId="0" fontId="19" fillId="0" borderId="0" xfId="0" applyFont="1" applyFill="1" applyBorder="1" applyAlignment="1" applyProtection="1">
      <alignment horizontal="center" vertical="center" shrinkToFit="1"/>
      <protection locked="0"/>
    </xf>
    <xf numFmtId="0" fontId="2" fillId="0" borderId="7" xfId="0" applyNumberFormat="1" applyFont="1" applyFill="1" applyBorder="1" applyAlignment="1">
      <alignment horizontal="distributed" vertical="center"/>
    </xf>
    <xf numFmtId="0" fontId="25" fillId="0" borderId="7" xfId="0" applyFont="1" applyFill="1" applyBorder="1" applyAlignment="1">
      <alignment horizontal="distributed" vertical="center"/>
    </xf>
    <xf numFmtId="0" fontId="25" fillId="0" borderId="0" xfId="0" applyFont="1" applyFill="1" applyBorder="1" applyAlignment="1">
      <alignment horizontal="distributed" vertical="center"/>
    </xf>
    <xf numFmtId="0" fontId="25" fillId="0" borderId="9" xfId="0" applyFont="1" applyFill="1" applyBorder="1" applyAlignment="1">
      <alignment horizontal="distributed" vertical="center"/>
    </xf>
    <xf numFmtId="0" fontId="25" fillId="0" borderId="3" xfId="0" applyFont="1" applyFill="1" applyBorder="1" applyAlignment="1">
      <alignment horizontal="distributed" vertical="center"/>
    </xf>
    <xf numFmtId="0" fontId="2" fillId="0" borderId="8" xfId="0" applyNumberFormat="1" applyFont="1" applyFill="1" applyBorder="1" applyAlignment="1">
      <alignment horizontal="center" vertical="center"/>
    </xf>
    <xf numFmtId="0" fontId="25" fillId="0" borderId="14" xfId="0" applyFont="1" applyFill="1" applyBorder="1" applyAlignment="1">
      <alignment horizontal="center" vertical="center"/>
    </xf>
    <xf numFmtId="0" fontId="2" fillId="0" borderId="9" xfId="0" applyNumberFormat="1" applyFont="1" applyFill="1" applyBorder="1" applyAlignment="1">
      <alignment horizontal="distributed" vertical="center"/>
    </xf>
    <xf numFmtId="0" fontId="25" fillId="0" borderId="10" xfId="0" applyFont="1" applyFill="1" applyBorder="1" applyAlignment="1">
      <alignment horizontal="distributed" vertical="center"/>
    </xf>
    <xf numFmtId="0" fontId="25" fillId="0" borderId="13" xfId="0" applyFont="1" applyFill="1" applyBorder="1" applyAlignment="1">
      <alignment horizontal="distributed" vertical="center"/>
    </xf>
    <xf numFmtId="0" fontId="2" fillId="0" borderId="9" xfId="0" applyNumberFormat="1" applyFont="1" applyFill="1" applyBorder="1" applyAlignment="1">
      <alignment vertical="center" shrinkToFit="1"/>
    </xf>
    <xf numFmtId="0" fontId="25" fillId="0" borderId="9" xfId="0" applyFont="1" applyFill="1" applyBorder="1" applyAlignment="1">
      <alignment vertical="center" shrinkToFit="1"/>
    </xf>
    <xf numFmtId="0" fontId="25" fillId="0" borderId="7" xfId="0" applyFont="1" applyFill="1" applyBorder="1" applyAlignment="1">
      <alignment vertical="center" shrinkToFit="1"/>
    </xf>
    <xf numFmtId="0" fontId="2" fillId="0" borderId="9" xfId="0" applyNumberFormat="1" applyFont="1" applyFill="1" applyBorder="1" applyAlignment="1">
      <alignment horizontal="right" vertical="center" shrinkToFit="1"/>
    </xf>
    <xf numFmtId="0" fontId="25" fillId="0" borderId="7" xfId="0" applyFont="1" applyFill="1" applyBorder="1" applyAlignment="1">
      <alignment horizontal="right" vertical="center" shrinkToFit="1"/>
    </xf>
    <xf numFmtId="0" fontId="5" fillId="0" borderId="0" xfId="0" applyNumberFormat="1" applyFont="1" applyFill="1" applyBorder="1" applyAlignment="1">
      <alignment horizontal="center" vertical="center"/>
    </xf>
    <xf numFmtId="0" fontId="25" fillId="0" borderId="15" xfId="0" applyFont="1" applyFill="1" applyBorder="1" applyAlignment="1">
      <alignment horizontal="center" vertical="center"/>
    </xf>
    <xf numFmtId="0" fontId="25" fillId="0" borderId="12" xfId="0" applyFont="1" applyFill="1" applyBorder="1" applyAlignment="1">
      <alignment horizontal="distributed" vertical="center"/>
    </xf>
    <xf numFmtId="0" fontId="2" fillId="0" borderId="0" xfId="0" applyNumberFormat="1" applyFont="1" applyFill="1" applyBorder="1" applyAlignment="1">
      <alignment horizontal="left" vertical="center"/>
    </xf>
    <xf numFmtId="0" fontId="25" fillId="0" borderId="0" xfId="0" applyFont="1" applyFill="1" applyBorder="1" applyAlignment="1">
      <alignment horizontal="left" vertical="center"/>
    </xf>
    <xf numFmtId="176" fontId="41" fillId="0" borderId="0" xfId="0" applyNumberFormat="1" applyFont="1" applyFill="1" applyBorder="1" applyAlignment="1" applyProtection="1">
      <alignment vertical="center" shrinkToFit="1"/>
      <protection locked="0"/>
    </xf>
    <xf numFmtId="0" fontId="25" fillId="0" borderId="15" xfId="0" applyFont="1" applyFill="1" applyBorder="1" applyAlignment="1">
      <alignment vertical="center"/>
    </xf>
    <xf numFmtId="0" fontId="24" fillId="0" borderId="14" xfId="0" applyFont="1" applyFill="1" applyBorder="1" applyAlignment="1">
      <alignment vertical="center"/>
    </xf>
    <xf numFmtId="177" fontId="17" fillId="0" borderId="36" xfId="0" applyNumberFormat="1" applyFont="1" applyFill="1" applyBorder="1" applyAlignment="1" applyProtection="1">
      <alignment horizontal="center" vertical="center" shrinkToFit="1"/>
      <protection locked="0"/>
    </xf>
    <xf numFmtId="0" fontId="17" fillId="0" borderId="36" xfId="0" applyNumberFormat="1" applyFont="1" applyFill="1" applyBorder="1" applyAlignment="1" applyProtection="1">
      <alignment horizontal="center" vertical="center" shrinkToFit="1"/>
      <protection locked="0"/>
    </xf>
    <xf numFmtId="0" fontId="17" fillId="0" borderId="36" xfId="0" applyFont="1" applyFill="1" applyBorder="1" applyAlignment="1" applyProtection="1">
      <alignment horizontal="center" vertical="center" shrinkToFit="1"/>
      <protection locked="0"/>
    </xf>
    <xf numFmtId="0" fontId="2" fillId="0" borderId="36" xfId="0" applyNumberFormat="1" applyFont="1" applyFill="1" applyBorder="1" applyAlignment="1">
      <alignment horizontal="distributed" vertical="center" justifyLastLine="1"/>
    </xf>
    <xf numFmtId="0" fontId="25" fillId="0" borderId="36" xfId="0" applyFont="1" applyFill="1" applyBorder="1" applyAlignment="1">
      <alignment horizontal="distributed" vertical="center" justifyLastLine="1"/>
    </xf>
    <xf numFmtId="0" fontId="2" fillId="0" borderId="7" xfId="0" applyNumberFormat="1" applyFont="1" applyFill="1" applyBorder="1" applyAlignment="1">
      <alignment horizontal="distributed" vertical="center" justifyLastLine="1"/>
    </xf>
    <xf numFmtId="0" fontId="25" fillId="0" borderId="7" xfId="0" applyFont="1" applyFill="1" applyBorder="1" applyAlignment="1">
      <alignment horizontal="distributed" vertical="center" justifyLastLine="1"/>
    </xf>
    <xf numFmtId="0" fontId="2" fillId="0" borderId="2" xfId="0" applyNumberFormat="1" applyFont="1" applyFill="1" applyBorder="1" applyAlignment="1" applyProtection="1">
      <alignment horizontal="distributed" vertical="center"/>
    </xf>
    <xf numFmtId="0" fontId="28" fillId="0" borderId="3" xfId="0" applyFont="1" applyFill="1" applyBorder="1" applyAlignment="1" applyProtection="1">
      <alignment horizontal="distributed" vertical="center"/>
    </xf>
    <xf numFmtId="0" fontId="2" fillId="0" borderId="9" xfId="0" applyNumberFormat="1" applyFont="1" applyFill="1" applyBorder="1" applyAlignment="1">
      <alignment horizontal="distributed" vertical="center" wrapText="1"/>
    </xf>
    <xf numFmtId="0" fontId="25" fillId="0" borderId="9" xfId="0" applyFont="1" applyFill="1" applyBorder="1" applyAlignment="1">
      <alignment vertical="center"/>
    </xf>
    <xf numFmtId="0" fontId="25" fillId="0" borderId="10" xfId="0" applyFont="1" applyFill="1" applyBorder="1" applyAlignment="1">
      <alignment vertical="center"/>
    </xf>
    <xf numFmtId="0" fontId="25" fillId="0" borderId="0" xfId="0" applyFont="1" applyFill="1" applyAlignment="1">
      <alignment vertical="center"/>
    </xf>
    <xf numFmtId="0" fontId="25" fillId="0" borderId="12" xfId="0" applyFont="1" applyFill="1" applyBorder="1" applyAlignment="1">
      <alignment vertical="center"/>
    </xf>
    <xf numFmtId="0" fontId="25" fillId="0" borderId="0" xfId="0" applyFont="1" applyFill="1" applyBorder="1" applyAlignment="1">
      <alignment vertical="center"/>
    </xf>
    <xf numFmtId="0" fontId="24" fillId="0" borderId="7" xfId="0" applyFont="1" applyFill="1" applyBorder="1" applyAlignment="1">
      <alignment vertical="center"/>
    </xf>
    <xf numFmtId="0" fontId="24" fillId="0" borderId="13" xfId="0" applyFont="1" applyFill="1" applyBorder="1" applyAlignment="1">
      <alignment vertical="center"/>
    </xf>
    <xf numFmtId="0" fontId="2" fillId="0" borderId="3" xfId="0" applyNumberFormat="1" applyFont="1" applyFill="1" applyBorder="1" applyAlignment="1">
      <alignment horizontal="distributed" vertical="center"/>
    </xf>
    <xf numFmtId="0" fontId="25" fillId="0" borderId="4" xfId="0" applyFont="1" applyFill="1" applyBorder="1" applyAlignment="1">
      <alignment horizontal="distributed" vertical="center"/>
    </xf>
    <xf numFmtId="0" fontId="17" fillId="0" borderId="0" xfId="0" applyNumberFormat="1" applyFont="1" applyFill="1" applyBorder="1" applyAlignment="1" applyProtection="1">
      <alignment vertical="center" shrinkToFit="1"/>
      <protection locked="0"/>
    </xf>
    <xf numFmtId="0" fontId="17" fillId="0" borderId="0" xfId="0" applyFont="1" applyFill="1" applyBorder="1" applyAlignment="1" applyProtection="1">
      <alignment vertical="center" shrinkToFit="1"/>
      <protection locked="0"/>
    </xf>
    <xf numFmtId="0" fontId="27" fillId="0" borderId="0" xfId="0" applyFont="1" applyFill="1" applyBorder="1" applyAlignment="1" applyProtection="1">
      <alignment vertical="center" shrinkToFit="1"/>
      <protection locked="0"/>
    </xf>
    <xf numFmtId="0" fontId="17" fillId="0" borderId="2" xfId="0" applyNumberFormat="1" applyFont="1" applyFill="1" applyBorder="1" applyAlignment="1" applyProtection="1">
      <alignment horizontal="center" vertical="center" shrinkToFit="1"/>
      <protection locked="0"/>
    </xf>
    <xf numFmtId="0" fontId="31" fillId="0" borderId="3" xfId="0" applyFont="1" applyFill="1" applyBorder="1" applyAlignment="1" applyProtection="1">
      <alignment horizontal="center" vertical="center" shrinkToFit="1"/>
      <protection locked="0"/>
    </xf>
    <xf numFmtId="0" fontId="17" fillId="0" borderId="14" xfId="0" applyFont="1" applyFill="1" applyBorder="1" applyAlignment="1" applyProtection="1">
      <alignment vertical="center" shrinkToFit="1"/>
      <protection locked="0"/>
    </xf>
    <xf numFmtId="0" fontId="17" fillId="0" borderId="7" xfId="0" applyFont="1" applyFill="1" applyBorder="1" applyAlignment="1" applyProtection="1">
      <alignment vertical="center" shrinkToFit="1"/>
      <protection locked="0"/>
    </xf>
    <xf numFmtId="0" fontId="17" fillId="0" borderId="13" xfId="0" applyFont="1" applyFill="1" applyBorder="1" applyAlignment="1" applyProtection="1">
      <alignment vertical="center" shrinkToFit="1"/>
      <protection locked="0"/>
    </xf>
    <xf numFmtId="0" fontId="28" fillId="0" borderId="4" xfId="0" applyFont="1" applyFill="1" applyBorder="1" applyAlignment="1" applyProtection="1">
      <alignment horizontal="distributed" vertical="center"/>
    </xf>
    <xf numFmtId="0" fontId="2" fillId="0" borderId="14" xfId="0" applyNumberFormat="1" applyFont="1" applyFill="1" applyBorder="1" applyAlignment="1" applyProtection="1">
      <alignment horizontal="distributed" vertical="center"/>
    </xf>
    <xf numFmtId="0" fontId="22" fillId="0" borderId="7" xfId="0" applyFont="1" applyFill="1" applyBorder="1" applyAlignment="1" applyProtection="1">
      <alignment horizontal="distributed" vertical="center"/>
    </xf>
    <xf numFmtId="0" fontId="51" fillId="0" borderId="0" xfId="0" applyNumberFormat="1" applyFont="1" applyFill="1" applyBorder="1" applyAlignment="1">
      <alignment horizontal="left" vertical="top" wrapText="1"/>
    </xf>
    <xf numFmtId="0" fontId="20" fillId="0" borderId="0" xfId="0" applyNumberFormat="1" applyFont="1" applyFill="1" applyBorder="1" applyAlignment="1" applyProtection="1">
      <alignment horizontal="distributed" vertical="center" justifyLastLine="1"/>
    </xf>
    <xf numFmtId="0" fontId="26" fillId="0" borderId="0" xfId="0" applyFont="1" applyFill="1" applyBorder="1" applyAlignment="1" applyProtection="1">
      <alignment horizontal="distributed" vertical="center" justifyLastLine="1"/>
    </xf>
    <xf numFmtId="0" fontId="12" fillId="0" borderId="7" xfId="0" applyNumberFormat="1" applyFont="1" applyFill="1" applyBorder="1" applyAlignment="1">
      <alignment vertical="center" shrinkToFit="1"/>
    </xf>
    <xf numFmtId="0" fontId="35" fillId="2" borderId="0" xfId="0" applyFont="1" applyFill="1" applyBorder="1" applyAlignment="1" applyProtection="1">
      <alignment horizontal="center" vertical="center"/>
    </xf>
    <xf numFmtId="0" fontId="20" fillId="0" borderId="0" xfId="0" applyNumberFormat="1" applyFont="1" applyFill="1" applyBorder="1" applyAlignment="1" applyProtection="1">
      <alignment vertical="center" shrinkToFit="1"/>
      <protection locked="0"/>
    </xf>
    <xf numFmtId="0" fontId="43" fillId="0" borderId="0" xfId="0" applyNumberFormat="1" applyFont="1" applyFill="1" applyBorder="1" applyAlignment="1" applyProtection="1">
      <alignment horizontal="center" vertical="center"/>
    </xf>
    <xf numFmtId="0" fontId="0" fillId="0" borderId="0" xfId="0" applyFont="1" applyAlignment="1">
      <alignment horizontal="center" vertical="center"/>
    </xf>
    <xf numFmtId="0" fontId="20" fillId="0" borderId="0" xfId="0" applyNumberFormat="1" applyFont="1" applyFill="1" applyBorder="1" applyAlignment="1" applyProtection="1">
      <alignment horizontal="right" vertical="center"/>
    </xf>
    <xf numFmtId="0" fontId="26" fillId="0" borderId="0" xfId="0" applyFont="1" applyFill="1" applyAlignment="1" applyProtection="1">
      <alignment horizontal="right" vertical="center"/>
    </xf>
    <xf numFmtId="0" fontId="0" fillId="0" borderId="0" xfId="0" applyFill="1" applyAlignment="1" applyProtection="1">
      <alignment horizontal="right" vertical="center"/>
    </xf>
    <xf numFmtId="0" fontId="40" fillId="0" borderId="7" xfId="0" applyFont="1" applyBorder="1" applyAlignment="1">
      <alignment vertical="center" shrinkToFit="1"/>
    </xf>
    <xf numFmtId="0" fontId="2" fillId="0" borderId="0" xfId="0" applyNumberFormat="1" applyFont="1" applyFill="1" applyBorder="1" applyAlignment="1">
      <alignment horizontal="center" vertical="center"/>
    </xf>
    <xf numFmtId="0" fontId="57" fillId="0" borderId="15" xfId="0" applyNumberFormat="1" applyFont="1" applyFill="1" applyBorder="1" applyAlignment="1" applyProtection="1">
      <alignment horizontal="left" vertical="top" wrapText="1"/>
    </xf>
    <xf numFmtId="0" fontId="57" fillId="0" borderId="0" xfId="0" applyNumberFormat="1" applyFont="1" applyFill="1" applyBorder="1" applyAlignment="1" applyProtection="1">
      <alignment horizontal="left" vertical="top" wrapText="1"/>
    </xf>
    <xf numFmtId="0" fontId="57" fillId="0" borderId="12" xfId="0" applyNumberFormat="1" applyFont="1" applyFill="1" applyBorder="1" applyAlignment="1" applyProtection="1">
      <alignment horizontal="left" vertical="top" wrapText="1"/>
    </xf>
    <xf numFmtId="0" fontId="22" fillId="0" borderId="8" xfId="0" applyFont="1"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176" fontId="22" fillId="0" borderId="0" xfId="0" applyNumberFormat="1" applyFont="1" applyFill="1" applyBorder="1" applyAlignment="1" applyProtection="1">
      <alignment vertical="center" shrinkToFit="1"/>
      <protection locked="0"/>
    </xf>
    <xf numFmtId="176" fontId="22" fillId="0" borderId="12" xfId="0" applyNumberFormat="1" applyFont="1" applyFill="1" applyBorder="1" applyAlignment="1" applyProtection="1">
      <alignment vertical="center" shrinkToFit="1"/>
      <protection locked="0"/>
    </xf>
    <xf numFmtId="176" fontId="22" fillId="0" borderId="0" xfId="0" applyNumberFormat="1" applyFont="1" applyFill="1" applyBorder="1" applyAlignment="1" applyProtection="1">
      <alignment vertical="center" shrinkToFit="1"/>
    </xf>
    <xf numFmtId="176" fontId="22" fillId="0" borderId="12" xfId="0" applyNumberFormat="1" applyFont="1" applyFill="1" applyBorder="1" applyAlignment="1" applyProtection="1">
      <alignment vertical="center" shrinkToFit="1"/>
    </xf>
    <xf numFmtId="0" fontId="22" fillId="0" borderId="15" xfId="0" applyFont="1" applyFill="1" applyBorder="1" applyAlignment="1" applyProtection="1">
      <alignment vertical="center"/>
      <protection locked="0"/>
    </xf>
    <xf numFmtId="0" fontId="22" fillId="0" borderId="0" xfId="0" applyFont="1" applyFill="1" applyBorder="1" applyAlignment="1" applyProtection="1">
      <alignment vertical="center"/>
      <protection locked="0"/>
    </xf>
    <xf numFmtId="0" fontId="22" fillId="0" borderId="12" xfId="0" applyFont="1" applyFill="1" applyBorder="1" applyAlignment="1" applyProtection="1">
      <alignment vertical="center"/>
      <protection locked="0"/>
    </xf>
    <xf numFmtId="0" fontId="22" fillId="0" borderId="7" xfId="0" applyFont="1" applyFill="1" applyBorder="1" applyAlignment="1">
      <alignment horizontal="center" vertical="center" shrinkToFit="1"/>
    </xf>
    <xf numFmtId="0" fontId="22" fillId="0" borderId="13" xfId="0" applyFont="1" applyFill="1" applyBorder="1" applyAlignment="1">
      <alignment horizontal="center" vertical="center" shrinkToFit="1"/>
    </xf>
    <xf numFmtId="0" fontId="2" fillId="0" borderId="9" xfId="0" applyFont="1" applyFill="1" applyBorder="1" applyAlignment="1">
      <alignment horizontal="center" vertical="center" shrinkToFit="1"/>
    </xf>
    <xf numFmtId="0" fontId="24" fillId="0" borderId="9" xfId="0" applyFont="1" applyBorder="1" applyAlignment="1">
      <alignment horizontal="center" vertical="center" shrinkToFit="1"/>
    </xf>
    <xf numFmtId="0" fontId="2" fillId="0" borderId="0" xfId="0" applyFont="1" applyFill="1" applyBorder="1" applyAlignment="1">
      <alignment horizontal="center" vertical="center" shrinkToFit="1"/>
    </xf>
    <xf numFmtId="0" fontId="24" fillId="0" borderId="0" xfId="0" applyFont="1" applyAlignment="1">
      <alignment horizontal="center" vertical="center" shrinkToFit="1"/>
    </xf>
    <xf numFmtId="0" fontId="22" fillId="0" borderId="8" xfId="0" applyFont="1" applyFill="1" applyBorder="1" applyAlignment="1">
      <alignment horizontal="right" vertical="center"/>
    </xf>
    <xf numFmtId="0" fontId="0" fillId="0" borderId="9" xfId="0" applyBorder="1" applyAlignment="1">
      <alignment horizontal="right" vertical="center"/>
    </xf>
    <xf numFmtId="0" fontId="0" fillId="0" borderId="10" xfId="0" applyBorder="1" applyAlignment="1">
      <alignment horizontal="right" vertical="center"/>
    </xf>
    <xf numFmtId="0" fontId="2" fillId="0" borderId="0"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 fillId="0" borderId="7" xfId="0" applyFont="1" applyFill="1" applyBorder="1" applyAlignment="1">
      <alignment horizontal="center" vertical="center"/>
    </xf>
    <xf numFmtId="176" fontId="2" fillId="0" borderId="7" xfId="0" applyNumberFormat="1" applyFont="1" applyFill="1" applyBorder="1" applyAlignment="1" applyProtection="1">
      <alignment vertical="center" shrinkToFit="1"/>
      <protection locked="0"/>
    </xf>
    <xf numFmtId="0" fontId="2" fillId="0" borderId="13" xfId="0" applyFont="1" applyFill="1" applyBorder="1" applyAlignment="1">
      <alignment horizontal="center" vertical="center"/>
    </xf>
    <xf numFmtId="0" fontId="22" fillId="0" borderId="14" xfId="0" applyFont="1" applyFill="1" applyBorder="1" applyAlignment="1">
      <alignment horizontal="right" vertical="center"/>
    </xf>
    <xf numFmtId="0" fontId="0" fillId="0" borderId="0" xfId="0" applyFill="1" applyBorder="1" applyAlignment="1">
      <alignment horizontal="right" vertical="center"/>
    </xf>
    <xf numFmtId="0" fontId="0" fillId="0" borderId="12" xfId="0" applyFill="1" applyBorder="1" applyAlignment="1">
      <alignment horizontal="right" vertical="center"/>
    </xf>
    <xf numFmtId="0" fontId="22" fillId="0" borderId="8" xfId="0" applyFont="1" applyFill="1" applyBorder="1" applyAlignment="1">
      <alignment vertical="top" shrinkToFit="1"/>
    </xf>
    <xf numFmtId="0" fontId="0" fillId="0" borderId="9" xfId="0" applyFill="1" applyBorder="1" applyAlignment="1">
      <alignment vertical="top" shrinkToFit="1"/>
    </xf>
    <xf numFmtId="0" fontId="22" fillId="0" borderId="15" xfId="0" applyFont="1" applyFill="1" applyBorder="1" applyAlignment="1">
      <alignment vertical="top" shrinkToFit="1"/>
    </xf>
    <xf numFmtId="0" fontId="0" fillId="0" borderId="0" xfId="0" applyFill="1" applyBorder="1" applyAlignment="1">
      <alignment vertical="top" shrinkToFit="1"/>
    </xf>
    <xf numFmtId="0" fontId="0" fillId="0" borderId="14" xfId="0" applyFill="1" applyBorder="1" applyAlignment="1">
      <alignment vertical="top" shrinkToFit="1"/>
    </xf>
    <xf numFmtId="0" fontId="0" fillId="0" borderId="7" xfId="0" applyFill="1" applyBorder="1" applyAlignment="1">
      <alignment vertical="top" shrinkToFit="1"/>
    </xf>
    <xf numFmtId="0" fontId="22" fillId="0" borderId="9" xfId="0" applyFont="1" applyFill="1" applyBorder="1" applyAlignment="1" applyProtection="1">
      <alignment horizontal="left" vertical="top" wrapText="1"/>
      <protection locked="0"/>
    </xf>
    <xf numFmtId="0" fontId="0" fillId="0" borderId="9" xfId="0" applyFill="1" applyBorder="1" applyAlignment="1">
      <alignment horizontal="left" vertical="top" wrapText="1"/>
    </xf>
    <xf numFmtId="0" fontId="22" fillId="0" borderId="0" xfId="0" applyFont="1" applyFill="1" applyBorder="1" applyAlignment="1" applyProtection="1">
      <alignment horizontal="left" vertical="top" wrapText="1"/>
      <protection locked="0"/>
    </xf>
    <xf numFmtId="0" fontId="0" fillId="0" borderId="0" xfId="0" applyFill="1" applyBorder="1" applyAlignment="1">
      <alignment horizontal="left" vertical="top" wrapText="1"/>
    </xf>
    <xf numFmtId="0" fontId="0" fillId="0" borderId="7" xfId="0" applyFill="1" applyBorder="1" applyAlignment="1">
      <alignment horizontal="left" vertical="top" wrapText="1"/>
    </xf>
    <xf numFmtId="9" fontId="2" fillId="0" borderId="0" xfId="0" applyNumberFormat="1"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12" xfId="0" applyFont="1" applyFill="1" applyBorder="1" applyAlignment="1">
      <alignment horizontal="center" vertical="center" shrinkToFit="1"/>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176" fontId="22" fillId="0" borderId="4" xfId="0" applyNumberFormat="1" applyFont="1" applyFill="1" applyBorder="1" applyAlignment="1" applyProtection="1">
      <alignment vertical="center" shrinkToFit="1"/>
    </xf>
    <xf numFmtId="176" fontId="22" fillId="0" borderId="1" xfId="0" applyNumberFormat="1" applyFont="1" applyFill="1" applyBorder="1" applyAlignment="1" applyProtection="1">
      <alignment vertical="center" shrinkToFit="1"/>
    </xf>
    <xf numFmtId="176" fontId="22" fillId="0" borderId="7" xfId="0" applyNumberFormat="1" applyFont="1" applyFill="1" applyBorder="1" applyAlignment="1" applyProtection="1">
      <alignment vertical="center" shrinkToFit="1"/>
      <protection locked="0"/>
    </xf>
    <xf numFmtId="176" fontId="22" fillId="0" borderId="13" xfId="0" applyNumberFormat="1" applyFont="1" applyFill="1" applyBorder="1" applyAlignment="1" applyProtection="1">
      <alignment vertical="center" shrinkToFit="1"/>
      <protection locked="0"/>
    </xf>
    <xf numFmtId="0" fontId="22" fillId="0" borderId="2" xfId="0" applyFont="1" applyFill="1" applyBorder="1" applyAlignment="1" applyProtection="1">
      <alignment horizontal="distributed" vertical="center" indent="3"/>
      <protection locked="0"/>
    </xf>
    <xf numFmtId="0" fontId="0" fillId="0" borderId="3" xfId="0" applyFill="1" applyBorder="1" applyAlignment="1" applyProtection="1">
      <alignment horizontal="distributed" vertical="center" indent="3"/>
      <protection locked="0"/>
    </xf>
    <xf numFmtId="0" fontId="0" fillId="0" borderId="4" xfId="0" applyFill="1" applyBorder="1" applyAlignment="1" applyProtection="1">
      <alignment horizontal="distributed" vertical="center" indent="3"/>
      <protection locked="0"/>
    </xf>
    <xf numFmtId="176" fontId="22" fillId="0" borderId="7" xfId="0" applyNumberFormat="1" applyFont="1" applyFill="1" applyBorder="1" applyAlignment="1" applyProtection="1">
      <alignment vertical="center" shrinkToFit="1"/>
    </xf>
    <xf numFmtId="176" fontId="22" fillId="0" borderId="7" xfId="0" applyNumberFormat="1" applyFont="1" applyFill="1" applyBorder="1" applyAlignment="1">
      <alignment vertical="center" shrinkToFit="1"/>
    </xf>
    <xf numFmtId="176" fontId="22" fillId="0" borderId="3" xfId="0" applyNumberFormat="1" applyFont="1" applyFill="1" applyBorder="1" applyAlignment="1">
      <alignment vertical="center" shrinkToFit="1"/>
    </xf>
    <xf numFmtId="176" fontId="22" fillId="0" borderId="4" xfId="0" applyNumberFormat="1" applyFont="1" applyFill="1" applyBorder="1" applyAlignment="1">
      <alignment vertical="center" shrinkToFit="1"/>
    </xf>
    <xf numFmtId="176" fontId="22" fillId="0" borderId="3" xfId="0" applyNumberFormat="1" applyFont="1" applyFill="1" applyBorder="1" applyAlignment="1" applyProtection="1">
      <alignment vertical="center" shrinkToFit="1"/>
      <protection locked="0"/>
    </xf>
    <xf numFmtId="176" fontId="22" fillId="0" borderId="4" xfId="0" applyNumberFormat="1" applyFont="1" applyFill="1" applyBorder="1" applyAlignment="1" applyProtection="1">
      <alignment vertical="center" shrinkToFit="1"/>
      <protection locked="0"/>
    </xf>
    <xf numFmtId="0" fontId="22" fillId="0" borderId="2" xfId="0" applyFont="1" applyFill="1" applyBorder="1" applyAlignment="1" applyProtection="1">
      <alignment vertical="center" shrinkToFit="1"/>
      <protection locked="0"/>
    </xf>
    <xf numFmtId="0" fontId="22" fillId="0" borderId="3" xfId="0" applyFont="1" applyFill="1" applyBorder="1" applyAlignment="1" applyProtection="1">
      <alignment vertical="center" shrinkToFit="1"/>
      <protection locked="0"/>
    </xf>
    <xf numFmtId="0" fontId="22" fillId="0" borderId="4" xfId="0" applyFont="1" applyFill="1" applyBorder="1" applyAlignment="1" applyProtection="1">
      <alignment vertical="center" shrinkToFit="1"/>
      <protection locked="0"/>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4" xfId="0" applyFont="1" applyFill="1" applyBorder="1" applyAlignment="1">
      <alignment horizontal="center" vertical="center" shrinkToFit="1"/>
    </xf>
    <xf numFmtId="0" fontId="22" fillId="0" borderId="9" xfId="0" applyFont="1" applyFill="1" applyBorder="1" applyAlignment="1">
      <alignment horizontal="center" vertical="center" textRotation="255"/>
    </xf>
    <xf numFmtId="0" fontId="22" fillId="0" borderId="0" xfId="0" applyFont="1" applyFill="1" applyBorder="1" applyAlignment="1">
      <alignment horizontal="center" vertical="center" textRotation="255"/>
    </xf>
    <xf numFmtId="0" fontId="22" fillId="0" borderId="7" xfId="0" applyFont="1" applyFill="1" applyBorder="1" applyAlignment="1">
      <alignment horizontal="center" vertical="center" textRotation="255"/>
    </xf>
    <xf numFmtId="176" fontId="22" fillId="0" borderId="13" xfId="0" applyNumberFormat="1" applyFont="1" applyFill="1" applyBorder="1" applyAlignment="1" applyProtection="1">
      <alignment vertical="center" shrinkToFit="1"/>
    </xf>
    <xf numFmtId="176" fontId="22" fillId="0" borderId="18" xfId="0" applyNumberFormat="1" applyFont="1" applyFill="1" applyBorder="1" applyAlignment="1" applyProtection="1">
      <alignment vertical="center" shrinkToFit="1"/>
    </xf>
    <xf numFmtId="0" fontId="22" fillId="0" borderId="19" xfId="0" applyFont="1" applyFill="1" applyBorder="1" applyAlignment="1">
      <alignment horizontal="center" vertical="center" textRotation="255"/>
    </xf>
    <xf numFmtId="0" fontId="22" fillId="0" borderId="17" xfId="0" applyFont="1" applyFill="1" applyBorder="1" applyAlignment="1">
      <alignment horizontal="center" vertical="center" textRotation="255"/>
    </xf>
    <xf numFmtId="0" fontId="22" fillId="0" borderId="18" xfId="0" applyFont="1" applyFill="1" applyBorder="1" applyAlignment="1">
      <alignment horizontal="center" vertical="center" textRotation="255"/>
    </xf>
    <xf numFmtId="0" fontId="22" fillId="0" borderId="2" xfId="0" applyFont="1" applyFill="1" applyBorder="1" applyAlignment="1">
      <alignment horizontal="distributed" vertical="center" indent="5"/>
    </xf>
    <xf numFmtId="0" fontId="22" fillId="0" borderId="3" xfId="0" applyFont="1" applyFill="1" applyBorder="1" applyAlignment="1">
      <alignment horizontal="distributed" vertical="center" indent="5"/>
    </xf>
    <xf numFmtId="0" fontId="22" fillId="0" borderId="4" xfId="0" applyFont="1" applyFill="1" applyBorder="1" applyAlignment="1">
      <alignment horizontal="distributed" vertical="center" indent="5"/>
    </xf>
    <xf numFmtId="0" fontId="22" fillId="0" borderId="2"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22" fillId="0" borderId="2" xfId="0" applyFont="1" applyFill="1" applyBorder="1" applyAlignment="1">
      <alignment horizontal="center" vertical="center" wrapText="1" shrinkToFit="1"/>
    </xf>
    <xf numFmtId="0" fontId="0" fillId="0" borderId="3" xfId="0" applyFill="1" applyBorder="1" applyAlignment="1">
      <alignment horizontal="center" vertical="center" shrinkToFit="1"/>
    </xf>
    <xf numFmtId="0" fontId="0" fillId="0" borderId="4" xfId="0" applyFill="1" applyBorder="1" applyAlignment="1">
      <alignment horizontal="center" vertical="center" shrinkToFit="1"/>
    </xf>
    <xf numFmtId="0" fontId="22" fillId="0" borderId="10" xfId="0" applyFont="1" applyFill="1" applyBorder="1" applyAlignment="1">
      <alignment horizontal="center" vertical="center" textRotation="255"/>
    </xf>
    <xf numFmtId="0" fontId="22" fillId="0" borderId="12" xfId="0" applyFont="1" applyFill="1" applyBorder="1" applyAlignment="1">
      <alignment horizontal="center" vertical="center" textRotation="255"/>
    </xf>
    <xf numFmtId="0" fontId="22" fillId="0" borderId="13" xfId="0" applyFont="1" applyFill="1" applyBorder="1" applyAlignment="1">
      <alignment horizontal="center" vertical="center" textRotation="255"/>
    </xf>
    <xf numFmtId="0" fontId="2" fillId="0" borderId="8"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15"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22" fillId="0" borderId="8" xfId="0" applyFont="1" applyFill="1" applyBorder="1" applyAlignment="1">
      <alignment horizontal="distributed" vertical="center"/>
    </xf>
    <xf numFmtId="0" fontId="22" fillId="0" borderId="9" xfId="0" applyFont="1" applyFill="1" applyBorder="1" applyAlignment="1">
      <alignment horizontal="distributed" vertical="center"/>
    </xf>
    <xf numFmtId="0" fontId="22" fillId="0" borderId="10" xfId="0" applyFont="1" applyFill="1" applyBorder="1" applyAlignment="1">
      <alignment horizontal="distributed" vertical="center"/>
    </xf>
    <xf numFmtId="0" fontId="22" fillId="0" borderId="14" xfId="0" applyFont="1" applyFill="1" applyBorder="1" applyAlignment="1">
      <alignment horizontal="distributed" vertical="center"/>
    </xf>
    <xf numFmtId="0" fontId="22" fillId="0" borderId="7" xfId="0" applyFont="1" applyFill="1" applyBorder="1" applyAlignment="1">
      <alignment horizontal="distributed" vertical="center"/>
    </xf>
    <xf numFmtId="0" fontId="22" fillId="0" borderId="13" xfId="0" applyFont="1" applyFill="1" applyBorder="1" applyAlignment="1">
      <alignment horizontal="distributed" vertical="center"/>
    </xf>
    <xf numFmtId="0" fontId="22" fillId="0" borderId="0" xfId="0" applyFont="1" applyFill="1" applyBorder="1" applyAlignment="1">
      <alignment horizontal="distributed" vertical="center"/>
    </xf>
    <xf numFmtId="0" fontId="22" fillId="0" borderId="12" xfId="0" applyFont="1" applyFill="1" applyBorder="1" applyAlignment="1">
      <alignment horizontal="distributed" vertical="center"/>
    </xf>
    <xf numFmtId="0" fontId="22" fillId="0" borderId="2" xfId="0" applyFont="1" applyFill="1" applyBorder="1" applyAlignment="1" applyProtection="1">
      <alignment vertical="center"/>
      <protection locked="0"/>
    </xf>
    <xf numFmtId="0" fontId="0" fillId="0" borderId="3" xfId="0" applyFill="1" applyBorder="1" applyAlignment="1" applyProtection="1">
      <alignment vertical="center"/>
      <protection locked="0"/>
    </xf>
    <xf numFmtId="0" fontId="0" fillId="0" borderId="4" xfId="0" applyFill="1" applyBorder="1" applyAlignment="1" applyProtection="1">
      <alignment vertical="center"/>
      <protection locked="0"/>
    </xf>
    <xf numFmtId="0" fontId="22" fillId="0" borderId="14" xfId="0" applyFont="1" applyFill="1" applyBorder="1" applyAlignment="1" applyProtection="1">
      <alignment vertical="center"/>
      <protection locked="0"/>
    </xf>
    <xf numFmtId="0" fontId="0" fillId="0" borderId="7" xfId="0" applyFill="1" applyBorder="1" applyAlignment="1" applyProtection="1">
      <alignment vertical="center"/>
      <protection locked="0"/>
    </xf>
    <xf numFmtId="0" fontId="0" fillId="0" borderId="13" xfId="0" applyFill="1" applyBorder="1" applyAlignment="1" applyProtection="1">
      <alignment vertical="center"/>
      <protection locked="0"/>
    </xf>
    <xf numFmtId="0" fontId="0" fillId="0" borderId="0" xfId="0" applyFill="1" applyBorder="1" applyAlignment="1" applyProtection="1">
      <alignment vertical="center"/>
      <protection locked="0"/>
    </xf>
    <xf numFmtId="0" fontId="0" fillId="0" borderId="12" xfId="0" applyFill="1" applyBorder="1" applyAlignment="1" applyProtection="1">
      <alignment vertical="center"/>
      <protection locked="0"/>
    </xf>
    <xf numFmtId="176" fontId="22" fillId="0" borderId="17" xfId="0" applyNumberFormat="1" applyFont="1" applyFill="1" applyBorder="1" applyAlignment="1" applyProtection="1">
      <alignment vertical="center" shrinkToFit="1"/>
    </xf>
    <xf numFmtId="0" fontId="0" fillId="0" borderId="17" xfId="0" applyFill="1" applyBorder="1" applyAlignment="1">
      <alignment horizontal="center" vertical="center" textRotation="255"/>
    </xf>
    <xf numFmtId="0" fontId="0" fillId="0" borderId="18" xfId="0" applyFill="1" applyBorder="1" applyAlignment="1">
      <alignment horizontal="center" vertical="center" textRotation="255"/>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22" fillId="0" borderId="8" xfId="0" applyFont="1" applyFill="1" applyBorder="1" applyAlignment="1" applyProtection="1">
      <alignment vertical="center"/>
      <protection locked="0"/>
    </xf>
    <xf numFmtId="0" fontId="0" fillId="0" borderId="9" xfId="0" applyFill="1" applyBorder="1" applyAlignment="1" applyProtection="1">
      <alignment vertical="center"/>
      <protection locked="0"/>
    </xf>
    <xf numFmtId="0" fontId="0" fillId="0" borderId="10" xfId="0" applyFill="1" applyBorder="1" applyAlignment="1" applyProtection="1">
      <alignment vertical="center"/>
      <protection locked="0"/>
    </xf>
    <xf numFmtId="176" fontId="22" fillId="0" borderId="10" xfId="0" applyNumberFormat="1" applyFont="1" applyFill="1" applyBorder="1" applyAlignment="1" applyProtection="1">
      <alignment vertical="center" shrinkToFit="1"/>
    </xf>
    <xf numFmtId="176" fontId="22" fillId="0" borderId="19" xfId="0" applyNumberFormat="1" applyFont="1" applyFill="1" applyBorder="1" applyAlignment="1" applyProtection="1">
      <alignment vertical="center" shrinkToFit="1"/>
    </xf>
    <xf numFmtId="176" fontId="22" fillId="0" borderId="9" xfId="0" applyNumberFormat="1" applyFont="1" applyFill="1" applyBorder="1" applyAlignment="1" applyProtection="1">
      <alignment vertical="center" shrinkToFit="1"/>
      <protection locked="0"/>
    </xf>
    <xf numFmtId="176" fontId="22" fillId="0" borderId="10" xfId="0" applyNumberFormat="1" applyFont="1" applyFill="1" applyBorder="1" applyAlignment="1" applyProtection="1">
      <alignment vertical="center" shrinkToFit="1"/>
      <protection locked="0"/>
    </xf>
    <xf numFmtId="0" fontId="2" fillId="0" borderId="14" xfId="0" applyFont="1" applyFill="1" applyBorder="1" applyAlignment="1">
      <alignment horizontal="center" vertical="center"/>
    </xf>
    <xf numFmtId="0" fontId="2" fillId="0" borderId="7" xfId="0" applyFont="1" applyFill="1" applyBorder="1" applyAlignment="1">
      <alignment horizontal="center" vertical="center" shrinkToFit="1"/>
    </xf>
    <xf numFmtId="0" fontId="24" fillId="0" borderId="7" xfId="0" applyFont="1" applyFill="1" applyBorder="1" applyAlignment="1">
      <alignment horizontal="center" vertical="center" shrinkToFi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4" fillId="0" borderId="23" xfId="0" applyFont="1" applyFill="1" applyBorder="1" applyAlignment="1">
      <alignment horizontal="center" vertical="center" wrapText="1"/>
    </xf>
    <xf numFmtId="0" fontId="2" fillId="0" borderId="6" xfId="0" applyFont="1" applyFill="1" applyBorder="1" applyAlignment="1">
      <alignment horizontal="center" vertical="center"/>
    </xf>
    <xf numFmtId="176" fontId="2" fillId="0" borderId="6" xfId="0" applyNumberFormat="1" applyFont="1" applyFill="1" applyBorder="1" applyAlignment="1">
      <alignment vertical="center" shrinkToFit="1"/>
    </xf>
    <xf numFmtId="0" fontId="2" fillId="0" borderId="23" xfId="0" applyFont="1" applyFill="1" applyBorder="1" applyAlignment="1">
      <alignment horizontal="center" vertical="center"/>
    </xf>
    <xf numFmtId="0" fontId="2" fillId="0" borderId="24" xfId="0" applyFont="1" applyFill="1" applyBorder="1" applyAlignment="1">
      <alignment vertical="center" shrinkToFit="1"/>
    </xf>
    <xf numFmtId="0" fontId="24" fillId="0" borderId="6" xfId="0" applyFont="1" applyFill="1" applyBorder="1" applyAlignment="1">
      <alignment vertical="center" shrinkToFit="1"/>
    </xf>
    <xf numFmtId="176" fontId="2" fillId="0" borderId="9" xfId="0" applyNumberFormat="1" applyFont="1" applyFill="1" applyBorder="1" applyAlignment="1" applyProtection="1">
      <alignment vertical="center" shrinkToFit="1"/>
      <protection locked="0"/>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7" xfId="0" applyFont="1" applyFill="1" applyBorder="1" applyAlignment="1">
      <alignment horizontal="right" vertical="center"/>
    </xf>
    <xf numFmtId="0" fontId="2" fillId="0" borderId="13" xfId="0" applyFont="1" applyFill="1" applyBorder="1" applyAlignment="1">
      <alignment horizontal="right" vertical="center"/>
    </xf>
    <xf numFmtId="0" fontId="24" fillId="0" borderId="13" xfId="0" applyFont="1" applyFill="1" applyBorder="1" applyAlignment="1">
      <alignment horizontal="right" vertical="center"/>
    </xf>
    <xf numFmtId="176" fontId="2" fillId="0" borderId="21" xfId="0" applyNumberFormat="1" applyFont="1" applyFill="1" applyBorder="1" applyAlignment="1" applyProtection="1">
      <alignment vertical="center" shrinkToFit="1"/>
      <protection locked="0"/>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0" xfId="0" applyFont="1" applyFill="1" applyBorder="1" applyAlignment="1">
      <alignment horizontal="center" vertical="center"/>
    </xf>
    <xf numFmtId="0" fontId="24" fillId="0" borderId="0" xfId="0" applyFont="1" applyFill="1" applyAlignment="1">
      <alignment horizontal="center" vertical="center" shrinkToFit="1"/>
    </xf>
    <xf numFmtId="176" fontId="2" fillId="0" borderId="0" xfId="0" applyNumberFormat="1" applyFont="1" applyFill="1" applyBorder="1" applyAlignment="1" applyProtection="1">
      <alignment vertical="center" shrinkToFit="1"/>
      <protection locked="0"/>
    </xf>
    <xf numFmtId="0" fontId="2" fillId="0" borderId="1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176" fontId="2" fillId="0" borderId="3" xfId="0" applyNumberFormat="1" applyFont="1" applyFill="1" applyBorder="1" applyAlignment="1" applyProtection="1">
      <alignment vertical="center" shrinkToFit="1"/>
      <protection locked="0"/>
    </xf>
    <xf numFmtId="0" fontId="2" fillId="0" borderId="4" xfId="0" applyFont="1" applyFill="1" applyBorder="1" applyAlignment="1">
      <alignment horizontal="center" vertical="center"/>
    </xf>
    <xf numFmtId="0" fontId="2" fillId="0" borderId="0" xfId="0" applyFont="1" applyFill="1" applyBorder="1" applyAlignment="1">
      <alignment horizontal="right" vertical="center"/>
    </xf>
    <xf numFmtId="0" fontId="15" fillId="0" borderId="0" xfId="0" applyFont="1" applyFill="1" applyBorder="1" applyAlignment="1" applyProtection="1">
      <alignment horizontal="left" vertical="center" shrinkToFit="1"/>
    </xf>
    <xf numFmtId="0" fontId="15" fillId="0" borderId="0" xfId="0" applyFont="1" applyFill="1" applyBorder="1" applyAlignment="1" applyProtection="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distributed" vertical="center"/>
    </xf>
    <xf numFmtId="0" fontId="2" fillId="0" borderId="9" xfId="0" applyFont="1" applyFill="1" applyBorder="1" applyAlignment="1">
      <alignment horizontal="left" vertical="center" shrinkToFit="1"/>
    </xf>
    <xf numFmtId="0" fontId="2" fillId="0" borderId="10" xfId="0" applyFont="1" applyFill="1" applyBorder="1" applyAlignment="1">
      <alignment horizontal="left" vertical="center" shrinkToFit="1"/>
    </xf>
    <xf numFmtId="0" fontId="2" fillId="0" borderId="9" xfId="0" applyFont="1" applyFill="1" applyBorder="1" applyAlignment="1">
      <alignment vertical="center" shrinkToFit="1"/>
    </xf>
    <xf numFmtId="0" fontId="2" fillId="0" borderId="9" xfId="0" applyFont="1" applyFill="1" applyBorder="1" applyAlignment="1" applyProtection="1">
      <alignment vertical="center" shrinkToFit="1"/>
      <protection locked="0"/>
    </xf>
    <xf numFmtId="49" fontId="2" fillId="0" borderId="9" xfId="0" applyNumberFormat="1" applyFont="1" applyFill="1" applyBorder="1" applyAlignment="1" applyProtection="1">
      <alignment horizontal="center" vertical="center" shrinkToFit="1"/>
      <protection locked="0"/>
    </xf>
    <xf numFmtId="49" fontId="24" fillId="0" borderId="9" xfId="0" applyNumberFormat="1" applyFont="1" applyFill="1" applyBorder="1" applyAlignment="1" applyProtection="1">
      <alignment horizontal="center" vertical="center" shrinkToFit="1"/>
      <protection locked="0"/>
    </xf>
    <xf numFmtId="0" fontId="2" fillId="0" borderId="9" xfId="0" applyNumberFormat="1" applyFont="1" applyFill="1" applyBorder="1" applyAlignment="1" applyProtection="1">
      <alignment vertical="center" shrinkToFit="1"/>
      <protection locked="0"/>
    </xf>
    <xf numFmtId="0" fontId="24" fillId="0" borderId="9" xfId="0" applyNumberFormat="1" applyFont="1" applyFill="1" applyBorder="1" applyAlignment="1" applyProtection="1">
      <alignment vertical="center" shrinkToFit="1"/>
      <protection locked="0"/>
    </xf>
    <xf numFmtId="0" fontId="2" fillId="0" borderId="19" xfId="0" applyNumberFormat="1" applyFont="1" applyFill="1" applyBorder="1" applyAlignment="1">
      <alignment horizontal="center" vertical="center" textRotation="255"/>
    </xf>
    <xf numFmtId="0" fontId="24" fillId="0" borderId="17" xfId="0" applyFont="1" applyFill="1" applyBorder="1" applyAlignment="1">
      <alignment horizontal="center" vertical="center" textRotation="255"/>
    </xf>
    <xf numFmtId="0" fontId="24" fillId="0" borderId="18" xfId="0" applyFont="1" applyFill="1" applyBorder="1" applyAlignment="1">
      <alignment horizontal="center" vertical="center" textRotation="255"/>
    </xf>
    <xf numFmtId="176" fontId="2" fillId="0" borderId="0" xfId="0" applyNumberFormat="1" applyFont="1" applyFill="1" applyBorder="1" applyAlignment="1">
      <alignment vertical="center" shrinkToFit="1"/>
    </xf>
    <xf numFmtId="0" fontId="2" fillId="0" borderId="19" xfId="0" applyFont="1" applyFill="1" applyBorder="1" applyAlignment="1">
      <alignment horizontal="center" vertical="center" textRotation="255" shrinkToFit="1"/>
    </xf>
    <xf numFmtId="0" fontId="2" fillId="0" borderId="17" xfId="0" applyFont="1" applyFill="1" applyBorder="1" applyAlignment="1">
      <alignment horizontal="center" vertical="center" textRotation="255" shrinkToFit="1"/>
    </xf>
    <xf numFmtId="0" fontId="2" fillId="0" borderId="15" xfId="0" applyFont="1" applyFill="1" applyBorder="1" applyAlignment="1">
      <alignment horizontal="center" vertical="center" textRotation="255" shrinkToFit="1"/>
    </xf>
    <xf numFmtId="0" fontId="2" fillId="0" borderId="18" xfId="0" applyFont="1" applyFill="1" applyBorder="1" applyAlignment="1">
      <alignment horizontal="center" vertical="center" textRotation="255" shrinkToFit="1"/>
    </xf>
    <xf numFmtId="0" fontId="2" fillId="0"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 fillId="0" borderId="20" xfId="0" applyFont="1" applyFill="1" applyBorder="1" applyAlignment="1">
      <alignment horizontal="center" vertical="center"/>
    </xf>
    <xf numFmtId="0" fontId="24" fillId="0" borderId="9" xfId="0" applyFont="1" applyFill="1" applyBorder="1" applyAlignment="1">
      <alignment horizontal="center" vertical="center" shrinkToFit="1"/>
    </xf>
    <xf numFmtId="0" fontId="24" fillId="0" borderId="10" xfId="0" applyFont="1" applyFill="1" applyBorder="1" applyAlignment="1">
      <alignment horizontal="center" vertical="center" shrinkToFit="1"/>
    </xf>
    <xf numFmtId="0" fontId="2" fillId="0" borderId="0" xfId="0" applyFont="1" applyFill="1" applyBorder="1" applyAlignment="1">
      <alignment horizontal="center" vertical="center" textRotation="255"/>
    </xf>
    <xf numFmtId="0" fontId="2" fillId="0" borderId="7" xfId="0" applyFont="1" applyFill="1" applyBorder="1" applyAlignment="1">
      <alignment horizontal="center" vertical="center" textRotation="255"/>
    </xf>
    <xf numFmtId="0" fontId="2" fillId="0" borderId="9" xfId="0" applyFont="1" applyFill="1" applyBorder="1" applyAlignment="1">
      <alignment horizontal="distributed"/>
    </xf>
    <xf numFmtId="0" fontId="2" fillId="0" borderId="9" xfId="0" applyFont="1" applyFill="1" applyBorder="1" applyAlignment="1" applyProtection="1">
      <alignment horizontal="center" vertical="center" shrinkToFit="1"/>
      <protection locked="0"/>
    </xf>
    <xf numFmtId="0" fontId="2" fillId="0" borderId="10" xfId="0" applyFont="1" applyFill="1" applyBorder="1" applyAlignment="1" applyProtection="1">
      <alignment horizontal="center" vertical="center" shrinkToFit="1"/>
      <protection locked="0"/>
    </xf>
    <xf numFmtId="0" fontId="2" fillId="0" borderId="7" xfId="0" applyFont="1" applyFill="1" applyBorder="1" applyAlignment="1" applyProtection="1">
      <alignment horizontal="center" vertical="center" shrinkToFit="1"/>
      <protection locked="0"/>
    </xf>
    <xf numFmtId="0" fontId="2" fillId="0" borderId="13" xfId="0" applyFont="1" applyFill="1" applyBorder="1" applyAlignment="1" applyProtection="1">
      <alignment horizontal="center" vertical="center" shrinkToFit="1"/>
      <protection locked="0"/>
    </xf>
    <xf numFmtId="0" fontId="2" fillId="0" borderId="7" xfId="0" applyFont="1" applyFill="1" applyBorder="1" applyAlignment="1">
      <alignment vertical="center" shrinkToFit="1"/>
    </xf>
    <xf numFmtId="0" fontId="2" fillId="0" borderId="7" xfId="0" applyFont="1" applyFill="1" applyBorder="1" applyAlignment="1" applyProtection="1">
      <alignment horizontal="left" vertical="center" shrinkToFit="1"/>
      <protection locked="0"/>
    </xf>
    <xf numFmtId="0" fontId="2" fillId="0" borderId="13" xfId="0" applyFont="1" applyFill="1" applyBorder="1" applyAlignment="1" applyProtection="1">
      <alignment horizontal="left" vertical="center" shrinkToFit="1"/>
      <protection locked="0"/>
    </xf>
    <xf numFmtId="0" fontId="2" fillId="0" borderId="7" xfId="0" applyFont="1" applyFill="1" applyBorder="1" applyAlignment="1" applyProtection="1">
      <alignment vertical="center" shrinkToFit="1"/>
      <protection locked="0"/>
    </xf>
    <xf numFmtId="0" fontId="2" fillId="0" borderId="7" xfId="0" applyFont="1" applyFill="1" applyBorder="1" applyAlignment="1">
      <alignment horizontal="distributed" vertical="top"/>
    </xf>
    <xf numFmtId="0" fontId="22" fillId="0" borderId="0" xfId="0" applyNumberFormat="1" applyFont="1" applyFill="1" applyBorder="1" applyAlignment="1">
      <alignment horizontal="center" vertical="center"/>
    </xf>
    <xf numFmtId="0" fontId="22" fillId="0" borderId="12" xfId="0" applyNumberFormat="1" applyFont="1" applyFill="1" applyBorder="1" applyAlignment="1">
      <alignment horizontal="center" vertical="center"/>
    </xf>
    <xf numFmtId="0" fontId="22" fillId="0" borderId="9" xfId="0" applyNumberFormat="1" applyFont="1" applyFill="1" applyBorder="1" applyAlignment="1">
      <alignment horizontal="center" vertical="center"/>
    </xf>
    <xf numFmtId="0" fontId="22" fillId="0" borderId="10" xfId="0" applyNumberFormat="1" applyFont="1" applyFill="1" applyBorder="1" applyAlignment="1">
      <alignment horizontal="center" vertical="center"/>
    </xf>
    <xf numFmtId="0" fontId="22" fillId="0" borderId="8" xfId="0" applyFont="1" applyFill="1" applyBorder="1" applyAlignment="1">
      <alignment horizontal="center" vertical="center" textRotation="255" shrinkToFit="1"/>
    </xf>
    <xf numFmtId="0" fontId="22" fillId="0" borderId="14" xfId="0" applyFont="1" applyFill="1" applyBorder="1" applyAlignment="1">
      <alignment horizontal="center" vertical="center" textRotation="255" shrinkToFit="1"/>
    </xf>
    <xf numFmtId="0" fontId="22" fillId="0" borderId="1" xfId="0" applyFont="1" applyFill="1" applyBorder="1" applyAlignment="1" applyProtection="1">
      <alignment horizontal="center" vertical="center" shrinkToFit="1"/>
      <protection locked="0"/>
    </xf>
    <xf numFmtId="0" fontId="21" fillId="0" borderId="2" xfId="3" applyFill="1" applyBorder="1" applyAlignment="1">
      <alignment horizontal="left" vertical="center"/>
    </xf>
    <xf numFmtId="0" fontId="21" fillId="0" borderId="3" xfId="3" applyFill="1" applyBorder="1" applyAlignment="1">
      <alignment horizontal="left" vertical="center"/>
    </xf>
    <xf numFmtId="0" fontId="21" fillId="0" borderId="4" xfId="3" applyFill="1" applyBorder="1" applyAlignment="1">
      <alignment horizontal="left" vertical="center"/>
    </xf>
  </cellXfs>
  <cellStyles count="4">
    <cellStyle name="標準" xfId="0" builtinId="0"/>
    <cellStyle name="標準 2" xfId="1" xr:uid="{00000000-0005-0000-0000-000001000000}"/>
    <cellStyle name="標準 4" xfId="2" xr:uid="{00000000-0005-0000-0000-000002000000}"/>
    <cellStyle name="標準 5" xfId="3" xr:uid="{00000000-0005-0000-0000-000003000000}"/>
  </cellStyles>
  <dxfs count="14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indexed="65"/>
        </patternFill>
      </fill>
    </dxf>
    <dxf>
      <fill>
        <patternFill patternType="none">
          <bgColor indexed="65"/>
        </patternFill>
      </fill>
    </dxf>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bgColor rgb="FFFF0000"/>
        </patternFill>
      </fill>
    </dxf>
    <dxf>
      <fill>
        <patternFill patternType="none">
          <bgColor indexed="65"/>
        </patternFill>
      </fill>
    </dxf>
    <dxf>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0" formatCode="General"/>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indexed="65"/>
        </patternFill>
      </fill>
    </dxf>
    <dxf>
      <fill>
        <patternFill patternType="none">
          <bgColor indexed="65"/>
        </patternFill>
      </fill>
    </dxf>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bgColor rgb="FFFF0000"/>
        </patternFill>
      </fill>
    </dxf>
    <dxf>
      <fill>
        <patternFill patternType="none">
          <bgColor indexed="65"/>
        </patternFill>
      </fill>
    </dxf>
    <dxf>
      <fill>
        <patternFill patternType="none">
          <bgColor indexed="6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indexed="65"/>
        </patternFill>
      </fill>
    </dxf>
    <dxf>
      <fill>
        <patternFill>
          <bgColor rgb="FFFF0000"/>
        </patternFill>
      </fill>
    </dxf>
    <dxf>
      <fill>
        <patternFill>
          <bgColor rgb="FFFF0000"/>
        </patternFill>
      </fill>
    </dxf>
    <dxf>
      <font>
        <b/>
        <i val="0"/>
      </font>
      <fill>
        <patternFill>
          <bgColor rgb="FFFF0000"/>
        </patternFill>
      </fill>
    </dxf>
    <dxf>
      <font>
        <b/>
        <i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numFmt numFmtId="0" formatCode="General"/>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969696"/>
      <color rgb="FF777777"/>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150253</xdr:colOff>
      <xdr:row>12</xdr:row>
      <xdr:rowOff>3229</xdr:rowOff>
    </xdr:from>
    <xdr:to>
      <xdr:col>34</xdr:col>
      <xdr:colOff>53662</xdr:colOff>
      <xdr:row>13</xdr:row>
      <xdr:rowOff>300279</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4754541" y="1998636"/>
          <a:ext cx="1705087" cy="526296"/>
        </a:xfrm>
        <a:prstGeom prst="bracketPair">
          <a:avLst>
            <a:gd name="adj" fmla="val 11667"/>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109484</xdr:colOff>
      <xdr:row>0</xdr:row>
      <xdr:rowOff>38319</xdr:rowOff>
    </xdr:from>
    <xdr:to>
      <xdr:col>29</xdr:col>
      <xdr:colOff>109483</xdr:colOff>
      <xdr:row>1</xdr:row>
      <xdr:rowOff>142328</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2509784" y="38319"/>
          <a:ext cx="3000374" cy="275459"/>
        </a:xfrm>
        <a:prstGeom prst="bracketPair">
          <a:avLst>
            <a:gd name="adj" fmla="val 10667"/>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109484</xdr:colOff>
      <xdr:row>0</xdr:row>
      <xdr:rowOff>38319</xdr:rowOff>
    </xdr:from>
    <xdr:to>
      <xdr:col>29</xdr:col>
      <xdr:colOff>109483</xdr:colOff>
      <xdr:row>1</xdr:row>
      <xdr:rowOff>142328</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509784" y="38319"/>
          <a:ext cx="3000374" cy="275459"/>
        </a:xfrm>
        <a:prstGeom prst="bracketPair">
          <a:avLst>
            <a:gd name="adj" fmla="val 10667"/>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131379</xdr:colOff>
      <xdr:row>4</xdr:row>
      <xdr:rowOff>34048</xdr:rowOff>
    </xdr:from>
    <xdr:to>
      <xdr:col>14</xdr:col>
      <xdr:colOff>547</xdr:colOff>
      <xdr:row>7</xdr:row>
      <xdr:rowOff>138823</xdr:rowOff>
    </xdr:to>
    <xdr:sp macro="" textlink="">
      <xdr:nvSpPr>
        <xdr:cNvPr id="4" name="左中かっこ 3">
          <a:extLst>
            <a:ext uri="{FF2B5EF4-FFF2-40B4-BE49-F238E27FC236}">
              <a16:creationId xmlns:a16="http://schemas.microsoft.com/office/drawing/2014/main" id="{00000000-0008-0000-0100-000004000000}"/>
            </a:ext>
          </a:extLst>
        </xdr:cNvPr>
        <xdr:cNvSpPr/>
      </xdr:nvSpPr>
      <xdr:spPr>
        <a:xfrm>
          <a:off x="2331654" y="719848"/>
          <a:ext cx="69193" cy="619125"/>
        </a:xfrm>
        <a:prstGeom prst="leftBrace">
          <a:avLst>
            <a:gd name="adj1" fmla="val 92949"/>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109484</xdr:colOff>
      <xdr:row>0</xdr:row>
      <xdr:rowOff>38319</xdr:rowOff>
    </xdr:from>
    <xdr:to>
      <xdr:col>29</xdr:col>
      <xdr:colOff>109483</xdr:colOff>
      <xdr:row>1</xdr:row>
      <xdr:rowOff>142328</xdr:rowOff>
    </xdr:to>
    <xdr:sp macro="" textlink="">
      <xdr:nvSpPr>
        <xdr:cNvPr id="5" name="大かっこ 4">
          <a:extLst>
            <a:ext uri="{FF2B5EF4-FFF2-40B4-BE49-F238E27FC236}">
              <a16:creationId xmlns:a16="http://schemas.microsoft.com/office/drawing/2014/main" id="{00000000-0008-0000-0100-000005000000}"/>
            </a:ext>
          </a:extLst>
        </xdr:cNvPr>
        <xdr:cNvSpPr/>
      </xdr:nvSpPr>
      <xdr:spPr>
        <a:xfrm>
          <a:off x="2509784" y="38319"/>
          <a:ext cx="3000374" cy="275459"/>
        </a:xfrm>
        <a:prstGeom prst="bracketPair">
          <a:avLst>
            <a:gd name="adj" fmla="val 10667"/>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150253</xdr:colOff>
      <xdr:row>12</xdr:row>
      <xdr:rowOff>3229</xdr:rowOff>
    </xdr:from>
    <xdr:to>
      <xdr:col>34</xdr:col>
      <xdr:colOff>53662</xdr:colOff>
      <xdr:row>13</xdr:row>
      <xdr:rowOff>300279</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6122428" y="2003479"/>
          <a:ext cx="1703634" cy="478025"/>
        </a:xfrm>
        <a:prstGeom prst="bracketPair">
          <a:avLst>
            <a:gd name="adj" fmla="val 11667"/>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109484</xdr:colOff>
      <xdr:row>0</xdr:row>
      <xdr:rowOff>38319</xdr:rowOff>
    </xdr:from>
    <xdr:to>
      <xdr:col>29</xdr:col>
      <xdr:colOff>109483</xdr:colOff>
      <xdr:row>1</xdr:row>
      <xdr:rowOff>142328</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4367159" y="38319"/>
          <a:ext cx="3000374" cy="275459"/>
        </a:xfrm>
        <a:prstGeom prst="bracketPair">
          <a:avLst>
            <a:gd name="adj" fmla="val 10667"/>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109484</xdr:colOff>
      <xdr:row>0</xdr:row>
      <xdr:rowOff>38319</xdr:rowOff>
    </xdr:from>
    <xdr:to>
      <xdr:col>29</xdr:col>
      <xdr:colOff>109483</xdr:colOff>
      <xdr:row>1</xdr:row>
      <xdr:rowOff>142328</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4367159" y="38319"/>
          <a:ext cx="3000374" cy="275459"/>
        </a:xfrm>
        <a:prstGeom prst="bracketPair">
          <a:avLst>
            <a:gd name="adj" fmla="val 10667"/>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13</xdr:col>
      <xdr:colOff>131379</xdr:colOff>
      <xdr:row>4</xdr:row>
      <xdr:rowOff>34048</xdr:rowOff>
    </xdr:from>
    <xdr:to>
      <xdr:col>14</xdr:col>
      <xdr:colOff>547</xdr:colOff>
      <xdr:row>7</xdr:row>
      <xdr:rowOff>138823</xdr:rowOff>
    </xdr:to>
    <xdr:sp macro="" textlink="">
      <xdr:nvSpPr>
        <xdr:cNvPr id="4" name="左中かっこ 3">
          <a:extLst>
            <a:ext uri="{FF2B5EF4-FFF2-40B4-BE49-F238E27FC236}">
              <a16:creationId xmlns:a16="http://schemas.microsoft.com/office/drawing/2014/main" id="{00000000-0008-0000-0300-000004000000}"/>
            </a:ext>
          </a:extLst>
        </xdr:cNvPr>
        <xdr:cNvSpPr/>
      </xdr:nvSpPr>
      <xdr:spPr>
        <a:xfrm>
          <a:off x="4189029" y="719848"/>
          <a:ext cx="69193" cy="619125"/>
        </a:xfrm>
        <a:prstGeom prst="leftBrace">
          <a:avLst>
            <a:gd name="adj1" fmla="val 92949"/>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14</xdr:col>
      <xdr:colOff>109484</xdr:colOff>
      <xdr:row>0</xdr:row>
      <xdr:rowOff>38319</xdr:rowOff>
    </xdr:from>
    <xdr:to>
      <xdr:col>29</xdr:col>
      <xdr:colOff>109483</xdr:colOff>
      <xdr:row>1</xdr:row>
      <xdr:rowOff>142328</xdr:rowOff>
    </xdr:to>
    <xdr:sp macro="" textlink="">
      <xdr:nvSpPr>
        <xdr:cNvPr id="5" name="大かっこ 4">
          <a:extLst>
            <a:ext uri="{FF2B5EF4-FFF2-40B4-BE49-F238E27FC236}">
              <a16:creationId xmlns:a16="http://schemas.microsoft.com/office/drawing/2014/main" id="{00000000-0008-0000-0300-000005000000}"/>
            </a:ext>
          </a:extLst>
        </xdr:cNvPr>
        <xdr:cNvSpPr/>
      </xdr:nvSpPr>
      <xdr:spPr>
        <a:xfrm>
          <a:off x="4367159" y="38319"/>
          <a:ext cx="3000374" cy="275459"/>
        </a:xfrm>
        <a:prstGeom prst="bracketPair">
          <a:avLst>
            <a:gd name="adj" fmla="val 10667"/>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C1:AW50"/>
  <sheetViews>
    <sheetView tabSelected="1" view="pageBreakPreview" zoomScaleNormal="100" zoomScaleSheetLayoutView="100" workbookViewId="0">
      <selection activeCell="M14" sqref="M14"/>
    </sheetView>
  </sheetViews>
  <sheetFormatPr defaultRowHeight="13.5" customHeight="1" x14ac:dyDescent="0.15"/>
  <cols>
    <col min="1" max="2" width="9" style="1"/>
    <col min="3" max="37" width="2.625" style="1" customWidth="1"/>
    <col min="38" max="38" width="8" style="1" customWidth="1"/>
    <col min="39" max="39" width="3.125" style="1" bestFit="1" customWidth="1"/>
    <col min="40" max="40" width="27.875" style="1" bestFit="1" customWidth="1"/>
    <col min="41" max="41" width="3" style="1" bestFit="1" customWidth="1"/>
    <col min="42" max="42" width="81.875" style="1" bestFit="1" customWidth="1"/>
    <col min="43" max="43" width="9" style="1" customWidth="1"/>
    <col min="44" max="16384" width="9" style="1"/>
  </cols>
  <sheetData>
    <row r="1" spans="3:49" ht="13.5" customHeight="1" x14ac:dyDescent="0.15">
      <c r="D1" s="45" t="s">
        <v>25</v>
      </c>
    </row>
    <row r="2" spans="3:49" ht="9" customHeight="1" x14ac:dyDescent="0.15">
      <c r="AG2" s="14"/>
    </row>
    <row r="3" spans="3:49" ht="9" customHeight="1" x14ac:dyDescent="0.15">
      <c r="AG3" s="15"/>
    </row>
    <row r="4" spans="3:49" ht="9" customHeight="1" x14ac:dyDescent="0.15">
      <c r="AG4" s="14"/>
    </row>
    <row r="5" spans="3:49" ht="30" customHeight="1" x14ac:dyDescent="0.15">
      <c r="C5" s="223" t="s">
        <v>22</v>
      </c>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row>
    <row r="11" spans="3:49" ht="13.5" customHeight="1" x14ac:dyDescent="0.15">
      <c r="M11" s="264" t="str">
        <f>IF(AND(S14="",R14="",Q14="",P14="",O14="",N14="",M14="",T14="",U14=""),"",IF(OR(S14="\",R14="\",Q14="\",P14="\",O14="\",N14="\",M14="\",S14="￥",R14="￥",Q14="￥",P14="￥",O14="￥",N14="￥",M14="￥"),IF(OR(AND(S14="",OR(R14="\",R14="￥")),AND(R14="",OR(Q14="\",Q14="￥")),AND(Q14="",OR(P14="\",P14="￥")),AND(P14="",OR(O14="\",O14="￥")),AND(O14="",OR(N14="\",N14="￥")),AND(N14="",OR(M14="\",M14="￥")),),"￥と金額の間が空いています。",""),"￥を記入してください。"))</f>
        <v/>
      </c>
      <c r="N11" s="264"/>
      <c r="O11" s="264"/>
      <c r="P11" s="264"/>
      <c r="Q11" s="264"/>
      <c r="R11" s="264"/>
      <c r="S11" s="264"/>
      <c r="T11" s="264"/>
      <c r="U11" s="264"/>
      <c r="W11" s="264" t="str">
        <f>IF(OR(M16="臨時財政対策債",M16="",),"",IF(AND(T14=0,U14=0),"","貸付金額の下限は10万円単位です。"))</f>
        <v/>
      </c>
      <c r="X11" s="264"/>
      <c r="Y11" s="264"/>
      <c r="Z11" s="264"/>
      <c r="AA11" s="264"/>
      <c r="AB11" s="264"/>
      <c r="AC11" s="264"/>
      <c r="AD11" s="264"/>
      <c r="AE11" s="264"/>
      <c r="AF11" s="264"/>
      <c r="AG11" s="264"/>
      <c r="AH11" s="264"/>
      <c r="AI11" s="272"/>
      <c r="AP11" s="5"/>
      <c r="AQ11" s="5"/>
      <c r="AR11" s="5"/>
      <c r="AS11" s="5"/>
      <c r="AT11" s="5"/>
      <c r="AU11" s="5"/>
      <c r="AV11" s="5"/>
      <c r="AW11" s="5"/>
    </row>
    <row r="12" spans="3:49" ht="6" customHeight="1" x14ac:dyDescent="0.15">
      <c r="E12" s="213">
        <v>1</v>
      </c>
      <c r="F12" s="215" t="s">
        <v>1</v>
      </c>
      <c r="G12" s="211"/>
      <c r="H12" s="211"/>
      <c r="I12" s="211"/>
      <c r="J12" s="211"/>
      <c r="K12" s="216"/>
      <c r="L12" s="18"/>
      <c r="M12" s="18"/>
      <c r="N12" s="18"/>
      <c r="O12" s="18"/>
      <c r="P12" s="18"/>
      <c r="Q12" s="18"/>
      <c r="R12" s="18"/>
      <c r="S12" s="18"/>
      <c r="T12" s="18"/>
      <c r="U12" s="18"/>
      <c r="V12" s="18"/>
      <c r="W12" s="18"/>
      <c r="X12" s="18"/>
      <c r="Y12" s="18"/>
      <c r="Z12" s="18"/>
      <c r="AA12" s="18"/>
      <c r="AB12" s="18"/>
      <c r="AC12" s="18"/>
      <c r="AD12" s="18"/>
      <c r="AE12" s="18"/>
      <c r="AF12" s="18"/>
      <c r="AG12" s="18"/>
      <c r="AH12" s="18"/>
      <c r="AI12" s="19"/>
      <c r="AP12" s="17"/>
      <c r="AQ12" s="5"/>
      <c r="AR12" s="5"/>
      <c r="AS12" s="5"/>
      <c r="AT12" s="5"/>
      <c r="AU12" s="5"/>
      <c r="AV12" s="5"/>
      <c r="AW12" s="5"/>
    </row>
    <row r="13" spans="3:49" ht="14.25" customHeight="1" x14ac:dyDescent="0.15">
      <c r="E13" s="224"/>
      <c r="F13" s="210"/>
      <c r="G13" s="210"/>
      <c r="H13" s="210"/>
      <c r="I13" s="210"/>
      <c r="J13" s="210"/>
      <c r="K13" s="225"/>
      <c r="M13" s="20"/>
      <c r="N13" s="21"/>
      <c r="O13" s="22" t="s">
        <v>2</v>
      </c>
      <c r="P13" s="20"/>
      <c r="Q13" s="23"/>
      <c r="R13" s="147" t="s">
        <v>3</v>
      </c>
      <c r="S13" s="18"/>
      <c r="T13" s="21"/>
      <c r="U13" s="24" t="s">
        <v>4</v>
      </c>
      <c r="V13" s="18"/>
      <c r="W13" s="21"/>
      <c r="X13" s="24" t="s">
        <v>5</v>
      </c>
      <c r="AA13" s="273" t="s">
        <v>180</v>
      </c>
      <c r="AB13" s="273"/>
      <c r="AC13" s="273"/>
      <c r="AD13" s="273"/>
      <c r="AE13" s="273"/>
      <c r="AF13" s="273"/>
      <c r="AG13" s="273"/>
      <c r="AH13" s="273"/>
      <c r="AI13" s="25"/>
      <c r="AP13" s="4"/>
      <c r="AQ13" s="5"/>
      <c r="AR13" s="5"/>
      <c r="AS13" s="5"/>
      <c r="AT13" s="5"/>
      <c r="AU13" s="5"/>
      <c r="AV13" s="5"/>
      <c r="AW13" s="5"/>
    </row>
    <row r="14" spans="3:49" ht="30" customHeight="1" x14ac:dyDescent="0.15">
      <c r="E14" s="224"/>
      <c r="F14" s="210"/>
      <c r="G14" s="210"/>
      <c r="H14" s="210"/>
      <c r="I14" s="210"/>
      <c r="J14" s="210"/>
      <c r="K14" s="225"/>
      <c r="M14" s="143"/>
      <c r="N14" s="144"/>
      <c r="O14" s="145"/>
      <c r="P14" s="143"/>
      <c r="Q14" s="144"/>
      <c r="R14" s="148"/>
      <c r="S14" s="145"/>
      <c r="T14" s="144"/>
      <c r="U14" s="146"/>
      <c r="V14" s="38">
        <v>0</v>
      </c>
      <c r="W14" s="39">
        <v>0</v>
      </c>
      <c r="X14" s="40">
        <v>0</v>
      </c>
      <c r="AA14" s="228"/>
      <c r="AB14" s="228"/>
      <c r="AC14" s="228"/>
      <c r="AD14" s="228"/>
      <c r="AE14" s="228"/>
      <c r="AF14" s="228"/>
      <c r="AG14" s="226" t="s">
        <v>6</v>
      </c>
      <c r="AH14" s="227"/>
      <c r="AI14" s="25"/>
      <c r="AP14" s="5"/>
      <c r="AQ14" s="5"/>
      <c r="AR14" s="5"/>
      <c r="AS14" s="5"/>
      <c r="AT14" s="5"/>
      <c r="AU14" s="5"/>
      <c r="AV14" s="5"/>
      <c r="AW14" s="5"/>
    </row>
    <row r="15" spans="3:49" ht="6" customHeight="1" x14ac:dyDescent="0.15">
      <c r="E15" s="214"/>
      <c r="F15" s="209"/>
      <c r="G15" s="209"/>
      <c r="H15" s="209"/>
      <c r="I15" s="209"/>
      <c r="J15" s="209"/>
      <c r="K15" s="217"/>
      <c r="L15" s="16"/>
      <c r="R15" s="16"/>
      <c r="S15" s="16"/>
      <c r="T15" s="16"/>
      <c r="U15" s="16"/>
      <c r="AH15" s="16"/>
      <c r="AI15" s="26"/>
      <c r="AP15" s="5"/>
      <c r="AQ15" s="5"/>
      <c r="AR15" s="5"/>
      <c r="AS15" s="5"/>
      <c r="AT15" s="5"/>
      <c r="AU15" s="5"/>
      <c r="AV15" s="5"/>
      <c r="AW15" s="5"/>
    </row>
    <row r="16" spans="3:49" ht="18" customHeight="1" x14ac:dyDescent="0.15">
      <c r="E16" s="213">
        <v>2</v>
      </c>
      <c r="F16" s="215" t="s">
        <v>7</v>
      </c>
      <c r="G16" s="211"/>
      <c r="H16" s="211"/>
      <c r="I16" s="211"/>
      <c r="J16" s="211"/>
      <c r="K16" s="216"/>
      <c r="L16" s="18"/>
      <c r="M16" s="202"/>
      <c r="N16" s="203"/>
      <c r="O16" s="203"/>
      <c r="P16" s="203"/>
      <c r="Q16" s="203"/>
      <c r="R16" s="218" t="str">
        <f>IF(OR(M16="臨時財政対策債",M16="公共事業等"),"","事業")</f>
        <v>事業</v>
      </c>
      <c r="S16" s="219"/>
      <c r="T16" s="18"/>
      <c r="U16" s="221" t="s">
        <v>9</v>
      </c>
      <c r="V16" s="202"/>
      <c r="W16" s="203"/>
      <c r="X16" s="203"/>
      <c r="Y16" s="203"/>
      <c r="Z16" s="203"/>
      <c r="AA16" s="203"/>
      <c r="AB16" s="203"/>
      <c r="AC16" s="203"/>
      <c r="AD16" s="203"/>
      <c r="AE16" s="203"/>
      <c r="AF16" s="203"/>
      <c r="AG16" s="203"/>
      <c r="AH16" s="218" t="s">
        <v>0</v>
      </c>
      <c r="AI16" s="19"/>
      <c r="AL16" s="261" t="str">
        <f>IF(AND(M16="地域活性化",V16=""),"新規事業分→「新規事業分」を選択。
継続事業分→「新規事業分」以外の事業区分を選択。",IF(OR(M16="地方道路等整備",M16="緊急防災・減災",M16="緊急自然災害防止対策",M16=""),"",IF(V16=""," → 細事業名を選択してください。","")))</f>
        <v/>
      </c>
      <c r="AM16" s="261"/>
      <c r="AN16" s="261"/>
      <c r="AO16" s="261"/>
      <c r="AP16" s="261"/>
      <c r="AQ16" s="4"/>
      <c r="AR16" s="4"/>
      <c r="AS16" s="4"/>
      <c r="AT16" s="4"/>
      <c r="AU16" s="4"/>
      <c r="AV16" s="4"/>
      <c r="AW16" s="4"/>
    </row>
    <row r="17" spans="3:49" ht="18" customHeight="1" x14ac:dyDescent="0.15">
      <c r="E17" s="214"/>
      <c r="F17" s="209"/>
      <c r="G17" s="209"/>
      <c r="H17" s="209"/>
      <c r="I17" s="209"/>
      <c r="J17" s="209"/>
      <c r="K17" s="217"/>
      <c r="L17" s="16"/>
      <c r="M17" s="201"/>
      <c r="N17" s="201"/>
      <c r="O17" s="201"/>
      <c r="P17" s="201"/>
      <c r="Q17" s="201"/>
      <c r="R17" s="220"/>
      <c r="S17" s="220"/>
      <c r="T17" s="16"/>
      <c r="U17" s="222"/>
      <c r="V17" s="200"/>
      <c r="W17" s="201"/>
      <c r="X17" s="201"/>
      <c r="Y17" s="201"/>
      <c r="Z17" s="201"/>
      <c r="AA17" s="201"/>
      <c r="AB17" s="201"/>
      <c r="AC17" s="201"/>
      <c r="AD17" s="201"/>
      <c r="AE17" s="201"/>
      <c r="AF17" s="201"/>
      <c r="AG17" s="201"/>
      <c r="AH17" s="220"/>
      <c r="AI17" s="26"/>
      <c r="AL17" s="261"/>
      <c r="AM17" s="261"/>
      <c r="AN17" s="261"/>
      <c r="AO17" s="261"/>
      <c r="AP17" s="261"/>
      <c r="AQ17" s="4"/>
      <c r="AR17" s="4"/>
      <c r="AS17" s="4"/>
      <c r="AT17" s="4"/>
      <c r="AU17" s="4"/>
      <c r="AV17" s="4"/>
      <c r="AW17" s="4"/>
    </row>
    <row r="18" spans="3:49" ht="36" customHeight="1" x14ac:dyDescent="0.15">
      <c r="C18" s="2"/>
      <c r="E18" s="28">
        <v>3</v>
      </c>
      <c r="F18" s="248" t="s">
        <v>10</v>
      </c>
      <c r="G18" s="212"/>
      <c r="H18" s="212"/>
      <c r="I18" s="212"/>
      <c r="J18" s="212"/>
      <c r="K18" s="249"/>
      <c r="L18" s="29"/>
      <c r="M18" s="208" t="s">
        <v>23</v>
      </c>
      <c r="N18" s="209"/>
      <c r="O18" s="210"/>
      <c r="P18" s="210"/>
      <c r="Q18" s="210"/>
      <c r="R18" s="211"/>
      <c r="S18" s="211"/>
      <c r="T18" s="211"/>
      <c r="U18" s="211"/>
      <c r="V18" s="210"/>
      <c r="W18" s="210"/>
      <c r="X18" s="210"/>
      <c r="Y18" s="209"/>
      <c r="Z18" s="209"/>
      <c r="AA18" s="209"/>
      <c r="AB18" s="209"/>
      <c r="AC18" s="209"/>
      <c r="AD18" s="209"/>
      <c r="AE18" s="209"/>
      <c r="AF18" s="209"/>
      <c r="AG18" s="209"/>
      <c r="AH18" s="212"/>
      <c r="AI18" s="30"/>
      <c r="AP18" s="27"/>
      <c r="AQ18" s="4"/>
      <c r="AR18" s="4"/>
      <c r="AS18" s="4"/>
      <c r="AT18" s="4"/>
      <c r="AU18" s="4"/>
      <c r="AV18" s="4"/>
      <c r="AW18" s="4"/>
    </row>
    <row r="19" spans="3:49" ht="36" customHeight="1" x14ac:dyDescent="0.15">
      <c r="E19" s="31">
        <v>4</v>
      </c>
      <c r="F19" s="248" t="s">
        <v>11</v>
      </c>
      <c r="G19" s="212"/>
      <c r="H19" s="212"/>
      <c r="I19" s="212"/>
      <c r="J19" s="212"/>
      <c r="K19" s="249"/>
      <c r="L19" s="16"/>
      <c r="M19" s="236" t="s">
        <v>247</v>
      </c>
      <c r="N19" s="237"/>
      <c r="O19" s="231"/>
      <c r="P19" s="231"/>
      <c r="Q19" s="234" t="s">
        <v>13</v>
      </c>
      <c r="R19" s="235"/>
      <c r="S19" s="231"/>
      <c r="T19" s="231"/>
      <c r="U19" s="234" t="s">
        <v>14</v>
      </c>
      <c r="V19" s="235"/>
      <c r="W19" s="232"/>
      <c r="X19" s="233"/>
      <c r="Y19" s="236" t="s">
        <v>15</v>
      </c>
      <c r="Z19" s="237"/>
      <c r="AA19" s="16"/>
      <c r="AB19" s="16"/>
      <c r="AC19" s="16"/>
      <c r="AD19" s="16"/>
      <c r="AE19" s="16"/>
      <c r="AF19" s="16"/>
      <c r="AG19" s="16"/>
      <c r="AH19" s="16"/>
      <c r="AI19" s="26"/>
      <c r="AP19" s="27"/>
      <c r="AQ19" s="4"/>
      <c r="AR19" s="4"/>
      <c r="AS19" s="4"/>
      <c r="AT19" s="4"/>
      <c r="AU19" s="4"/>
      <c r="AV19" s="4"/>
      <c r="AW19" s="4"/>
    </row>
    <row r="20" spans="3:49" ht="36" customHeight="1" x14ac:dyDescent="0.15">
      <c r="E20" s="31">
        <v>5</v>
      </c>
      <c r="F20" s="248" t="s">
        <v>12</v>
      </c>
      <c r="G20" s="212"/>
      <c r="H20" s="212"/>
      <c r="I20" s="212"/>
      <c r="J20" s="212"/>
      <c r="K20" s="249"/>
      <c r="L20" s="29"/>
      <c r="M20" s="204" t="s">
        <v>24</v>
      </c>
      <c r="N20" s="205"/>
      <c r="O20" s="206"/>
      <c r="P20" s="206"/>
      <c r="Q20" s="206"/>
      <c r="R20" s="206"/>
      <c r="S20" s="206"/>
      <c r="T20" s="206"/>
      <c r="U20" s="206"/>
      <c r="V20" s="206"/>
      <c r="W20" s="206"/>
      <c r="X20" s="206"/>
      <c r="Y20" s="205"/>
      <c r="Z20" s="205"/>
      <c r="AA20" s="205"/>
      <c r="AB20" s="205"/>
      <c r="AC20" s="205"/>
      <c r="AD20" s="205"/>
      <c r="AE20" s="205"/>
      <c r="AF20" s="205"/>
      <c r="AG20" s="205"/>
      <c r="AH20" s="205"/>
      <c r="AI20" s="30"/>
      <c r="AP20" s="27"/>
      <c r="AQ20" s="4"/>
      <c r="AR20" s="4"/>
      <c r="AS20" s="4"/>
      <c r="AT20" s="4"/>
      <c r="AU20" s="4"/>
      <c r="AV20" s="4"/>
      <c r="AW20" s="4"/>
    </row>
    <row r="21" spans="3:49" ht="6" customHeight="1" x14ac:dyDescent="0.15">
      <c r="E21" s="213">
        <v>6</v>
      </c>
      <c r="F21" s="240" t="s">
        <v>16</v>
      </c>
      <c r="G21" s="241"/>
      <c r="H21" s="241"/>
      <c r="I21" s="241"/>
      <c r="J21" s="241"/>
      <c r="K21" s="242"/>
      <c r="L21" s="20"/>
      <c r="M21" s="18"/>
      <c r="N21" s="34"/>
      <c r="O21" s="18"/>
      <c r="P21" s="34"/>
      <c r="Q21" s="18"/>
      <c r="R21" s="34"/>
      <c r="S21" s="18"/>
      <c r="T21" s="34"/>
      <c r="U21" s="18"/>
      <c r="V21" s="34"/>
      <c r="W21" s="18"/>
      <c r="X21" s="34"/>
      <c r="Y21" s="18"/>
      <c r="Z21" s="34"/>
      <c r="AA21" s="18"/>
      <c r="AB21" s="18"/>
      <c r="AC21" s="18"/>
      <c r="AD21" s="18"/>
      <c r="AE21" s="18"/>
      <c r="AF21" s="18"/>
      <c r="AG21" s="18"/>
      <c r="AH21" s="18"/>
      <c r="AI21" s="19"/>
      <c r="AP21" s="27"/>
      <c r="AQ21" s="4"/>
      <c r="AR21" s="4"/>
      <c r="AS21" s="4"/>
      <c r="AT21" s="4"/>
      <c r="AU21" s="4"/>
      <c r="AV21" s="4"/>
      <c r="AW21" s="4"/>
    </row>
    <row r="22" spans="3:49" ht="18" customHeight="1" x14ac:dyDescent="0.15">
      <c r="E22" s="229"/>
      <c r="F22" s="243"/>
      <c r="G22" s="243"/>
      <c r="H22" s="243"/>
      <c r="I22" s="243"/>
      <c r="J22" s="243"/>
      <c r="K22" s="244"/>
      <c r="L22" s="32"/>
      <c r="M22" s="250"/>
      <c r="N22" s="251"/>
      <c r="O22" s="251"/>
      <c r="P22" s="251"/>
      <c r="Q22" s="251"/>
      <c r="R22" s="251"/>
      <c r="S22" s="251"/>
      <c r="T22" s="252"/>
      <c r="U22" s="252"/>
      <c r="V22" s="252"/>
      <c r="W22" s="252"/>
      <c r="X22" s="252"/>
      <c r="Y22" s="252"/>
      <c r="Z22" s="252"/>
      <c r="AA22" s="252"/>
      <c r="AB22" s="252"/>
      <c r="AC22" s="252"/>
      <c r="AD22" s="252"/>
      <c r="AE22" s="252"/>
      <c r="AI22" s="25"/>
      <c r="AP22" s="27"/>
      <c r="AQ22" s="4"/>
      <c r="AR22" s="4"/>
      <c r="AS22" s="4"/>
      <c r="AT22" s="4"/>
      <c r="AU22" s="4"/>
      <c r="AV22" s="4"/>
      <c r="AW22" s="4"/>
    </row>
    <row r="23" spans="3:49" ht="6" customHeight="1" x14ac:dyDescent="0.15">
      <c r="E23" s="229"/>
      <c r="F23" s="243"/>
      <c r="G23" s="243"/>
      <c r="H23" s="243"/>
      <c r="I23" s="243"/>
      <c r="J23" s="243"/>
      <c r="K23" s="244"/>
      <c r="L23" s="32"/>
      <c r="M23" s="37"/>
      <c r="N23" s="41"/>
      <c r="O23" s="42"/>
      <c r="P23" s="43"/>
      <c r="Q23" s="37"/>
      <c r="R23" s="41"/>
      <c r="S23" s="44"/>
      <c r="T23" s="43"/>
      <c r="U23" s="37"/>
      <c r="V23" s="41"/>
      <c r="W23" s="44"/>
      <c r="X23" s="43"/>
      <c r="Y23" s="37"/>
      <c r="Z23" s="41"/>
      <c r="AA23" s="37"/>
      <c r="AB23" s="37"/>
      <c r="AC23" s="37"/>
      <c r="AD23" s="37"/>
      <c r="AE23" s="37"/>
      <c r="AI23" s="25"/>
      <c r="AP23" s="4"/>
      <c r="AQ23" s="4"/>
      <c r="AR23" s="4"/>
      <c r="AS23" s="4"/>
      <c r="AT23" s="4"/>
      <c r="AU23" s="4"/>
      <c r="AV23" s="4"/>
      <c r="AW23" s="4"/>
    </row>
    <row r="24" spans="3:49" ht="24" customHeight="1" x14ac:dyDescent="0.15">
      <c r="E24" s="229"/>
      <c r="F24" s="243"/>
      <c r="G24" s="243"/>
      <c r="H24" s="243"/>
      <c r="I24" s="243"/>
      <c r="J24" s="243"/>
      <c r="K24" s="244"/>
      <c r="L24" s="32"/>
      <c r="M24" s="238" t="s">
        <v>17</v>
      </c>
      <c r="N24" s="239"/>
      <c r="O24" s="239"/>
      <c r="P24" s="253"/>
      <c r="Q24" s="254"/>
      <c r="R24" s="254"/>
      <c r="S24" s="254"/>
      <c r="T24" s="254"/>
      <c r="U24" s="254"/>
      <c r="V24" s="238" t="s">
        <v>19</v>
      </c>
      <c r="W24" s="239"/>
      <c r="X24" s="258"/>
      <c r="Y24" s="150"/>
      <c r="Z24" s="149"/>
      <c r="AA24" s="149"/>
      <c r="AB24" s="149"/>
      <c r="AC24" s="149"/>
      <c r="AD24" s="149"/>
      <c r="AE24" s="149"/>
      <c r="AF24" s="274" t="str">
        <f>IF(OR(P24="別段預金"),"",IF(AND(COUNT(Y24),Z24="")+AND(COUNT(Z24),AA24="")+AND(COUNT(AA24),AB24="")+AND(COUNT(AB24),AC24="")+AND(COUNT(AC24),AD24="")+(AE24="")&gt;=1,"←右詰で記入してください。",""))</f>
        <v>←右詰で記入してください。</v>
      </c>
      <c r="AG24" s="275"/>
      <c r="AH24" s="275"/>
      <c r="AI24" s="276"/>
      <c r="AP24" s="27"/>
      <c r="AQ24" s="4"/>
      <c r="AR24" s="4"/>
      <c r="AS24" s="4"/>
      <c r="AT24" s="4"/>
      <c r="AU24" s="4"/>
      <c r="AV24" s="4"/>
      <c r="AW24" s="4"/>
    </row>
    <row r="25" spans="3:49" ht="24" customHeight="1" x14ac:dyDescent="0.15">
      <c r="E25" s="229"/>
      <c r="F25" s="245"/>
      <c r="G25" s="245"/>
      <c r="H25" s="245"/>
      <c r="I25" s="245"/>
      <c r="J25" s="245"/>
      <c r="K25" s="244"/>
      <c r="L25" s="32"/>
      <c r="M25" s="259" t="s">
        <v>18</v>
      </c>
      <c r="N25" s="260"/>
      <c r="O25" s="260"/>
      <c r="P25" s="255"/>
      <c r="Q25" s="256"/>
      <c r="R25" s="256"/>
      <c r="S25" s="256"/>
      <c r="T25" s="256"/>
      <c r="U25" s="256"/>
      <c r="V25" s="256"/>
      <c r="W25" s="256"/>
      <c r="X25" s="256"/>
      <c r="Y25" s="256"/>
      <c r="Z25" s="256"/>
      <c r="AA25" s="256"/>
      <c r="AB25" s="256"/>
      <c r="AC25" s="256"/>
      <c r="AD25" s="256"/>
      <c r="AE25" s="257"/>
      <c r="AI25" s="25"/>
      <c r="AP25" s="4"/>
      <c r="AQ25" s="4"/>
      <c r="AR25" s="4"/>
      <c r="AS25" s="4"/>
      <c r="AT25" s="4"/>
      <c r="AU25" s="4"/>
      <c r="AV25" s="4"/>
      <c r="AW25" s="4"/>
    </row>
    <row r="26" spans="3:49" ht="6" customHeight="1" x14ac:dyDescent="0.15">
      <c r="E26" s="230"/>
      <c r="F26" s="246"/>
      <c r="G26" s="246"/>
      <c r="H26" s="246"/>
      <c r="I26" s="246"/>
      <c r="J26" s="246"/>
      <c r="K26" s="247"/>
      <c r="L26" s="33"/>
      <c r="M26" s="16"/>
      <c r="N26" s="35"/>
      <c r="O26" s="16"/>
      <c r="P26" s="35"/>
      <c r="Q26" s="16"/>
      <c r="R26" s="35"/>
      <c r="S26" s="16"/>
      <c r="T26" s="35"/>
      <c r="U26" s="16"/>
      <c r="V26" s="35"/>
      <c r="W26" s="16"/>
      <c r="X26" s="35"/>
      <c r="Y26" s="16"/>
      <c r="Z26" s="35"/>
      <c r="AA26" s="16"/>
      <c r="AB26" s="16"/>
      <c r="AC26" s="16"/>
      <c r="AD26" s="16"/>
      <c r="AE26" s="16"/>
      <c r="AF26" s="16"/>
      <c r="AG26" s="16"/>
      <c r="AH26" s="16"/>
      <c r="AI26" s="26"/>
      <c r="AP26" s="4"/>
      <c r="AQ26" s="4"/>
      <c r="AR26" s="4"/>
      <c r="AS26" s="4"/>
      <c r="AT26" s="4"/>
      <c r="AU26" s="4"/>
      <c r="AV26" s="4"/>
      <c r="AW26" s="4"/>
    </row>
    <row r="27" spans="3:49" ht="15" customHeight="1" x14ac:dyDescent="0.15">
      <c r="E27" s="151"/>
      <c r="F27" s="151"/>
      <c r="G27" s="151"/>
      <c r="H27" s="151"/>
      <c r="I27" s="151"/>
      <c r="J27" s="151"/>
      <c r="K27" s="151"/>
      <c r="N27" s="140"/>
      <c r="P27" s="140"/>
      <c r="R27" s="140"/>
      <c r="T27" s="140"/>
      <c r="V27" s="140"/>
      <c r="X27" s="140"/>
      <c r="Z27" s="140"/>
      <c r="AP27" s="4"/>
      <c r="AQ27" s="4"/>
      <c r="AR27" s="4"/>
      <c r="AS27" s="4"/>
      <c r="AT27" s="4"/>
      <c r="AU27" s="4"/>
      <c r="AV27" s="4"/>
      <c r="AW27" s="4"/>
    </row>
    <row r="28" spans="3:49" ht="18" customHeight="1" x14ac:dyDescent="0.15">
      <c r="C28" s="2"/>
      <c r="E28" s="45" t="s">
        <v>229</v>
      </c>
      <c r="AP28" s="4"/>
      <c r="AQ28" s="4"/>
      <c r="AR28" s="4"/>
      <c r="AS28" s="4"/>
      <c r="AT28" s="4"/>
      <c r="AU28" s="4"/>
      <c r="AV28" s="4"/>
      <c r="AW28" s="4"/>
    </row>
    <row r="29" spans="3:49" ht="13.5" customHeight="1" x14ac:dyDescent="0.15">
      <c r="C29" s="2"/>
      <c r="AP29" s="4"/>
      <c r="AQ29" s="4"/>
      <c r="AR29" s="4"/>
      <c r="AS29" s="4"/>
      <c r="AT29" s="4"/>
      <c r="AU29" s="4"/>
      <c r="AV29" s="4"/>
      <c r="AW29" s="4"/>
    </row>
    <row r="30" spans="3:49" ht="24" customHeight="1" x14ac:dyDescent="0.15">
      <c r="C30" s="2"/>
      <c r="F30" s="262" t="s">
        <v>247</v>
      </c>
      <c r="G30" s="263"/>
      <c r="H30" s="207"/>
      <c r="I30" s="207"/>
      <c r="J30" s="36" t="s">
        <v>13</v>
      </c>
      <c r="K30" s="207"/>
      <c r="L30" s="207"/>
      <c r="M30" s="36" t="s">
        <v>14</v>
      </c>
      <c r="N30" s="207"/>
      <c r="O30" s="207"/>
      <c r="P30" s="36" t="s">
        <v>15</v>
      </c>
      <c r="Q30" s="37"/>
      <c r="R30" s="37"/>
      <c r="S30" s="37"/>
      <c r="T30" s="37"/>
      <c r="U30" s="37"/>
      <c r="V30" s="37"/>
      <c r="W30" s="37"/>
      <c r="X30" s="37"/>
      <c r="Y30" s="37"/>
      <c r="Z30" s="37"/>
      <c r="AA30" s="37"/>
      <c r="AB30" s="37"/>
      <c r="AC30" s="37"/>
      <c r="AD30" s="37"/>
      <c r="AE30" s="37"/>
      <c r="AF30" s="37"/>
      <c r="AG30" s="37"/>
      <c r="AP30" s="4"/>
      <c r="AQ30" s="4"/>
      <c r="AR30" s="4"/>
      <c r="AS30" s="4"/>
      <c r="AT30" s="4"/>
      <c r="AU30" s="4"/>
      <c r="AV30" s="4"/>
      <c r="AW30" s="4"/>
    </row>
    <row r="31" spans="3:49" ht="24" customHeight="1" x14ac:dyDescent="0.15">
      <c r="C31" s="2"/>
      <c r="H31" s="37"/>
      <c r="I31" s="37"/>
      <c r="J31" s="37"/>
      <c r="K31" s="37"/>
      <c r="L31" s="37"/>
      <c r="M31" s="37"/>
      <c r="N31" s="37"/>
      <c r="O31" s="37"/>
      <c r="P31" s="269" t="s">
        <v>20</v>
      </c>
      <c r="Q31" s="270"/>
      <c r="R31" s="271"/>
      <c r="S31" s="266"/>
      <c r="T31" s="252"/>
      <c r="U31" s="252"/>
      <c r="V31" s="252"/>
      <c r="W31" s="252"/>
      <c r="X31" s="252"/>
      <c r="Y31" s="252"/>
      <c r="Z31" s="252"/>
      <c r="AA31" s="252"/>
      <c r="AB31" s="252"/>
      <c r="AC31" s="252"/>
      <c r="AD31" s="252"/>
      <c r="AE31" s="252"/>
      <c r="AF31" s="252"/>
      <c r="AG31" s="252"/>
      <c r="AP31" s="4"/>
      <c r="AQ31" s="4"/>
      <c r="AR31" s="4"/>
      <c r="AS31" s="4"/>
      <c r="AT31" s="4"/>
      <c r="AU31" s="4"/>
      <c r="AV31" s="4"/>
      <c r="AW31" s="4"/>
    </row>
    <row r="32" spans="3:49" ht="24" customHeight="1" x14ac:dyDescent="0.15">
      <c r="H32" s="37"/>
      <c r="I32" s="37"/>
      <c r="J32" s="37"/>
      <c r="K32" s="37"/>
      <c r="L32" s="37"/>
      <c r="M32" s="37"/>
      <c r="N32" s="37"/>
      <c r="O32" s="37"/>
      <c r="P32" s="269" t="s">
        <v>21</v>
      </c>
      <c r="Q32" s="270"/>
      <c r="R32" s="271"/>
      <c r="S32" s="266"/>
      <c r="T32" s="252"/>
      <c r="U32" s="252"/>
      <c r="V32" s="252"/>
      <c r="W32" s="252"/>
      <c r="X32" s="252"/>
      <c r="Y32" s="252"/>
      <c r="Z32" s="252"/>
      <c r="AA32" s="252"/>
      <c r="AB32" s="252"/>
      <c r="AC32" s="252"/>
      <c r="AD32" s="252"/>
      <c r="AE32" s="252"/>
      <c r="AF32" s="252"/>
      <c r="AG32" s="252"/>
      <c r="AP32" s="4"/>
      <c r="AQ32" s="4"/>
      <c r="AR32" s="4"/>
      <c r="AS32" s="4"/>
      <c r="AT32" s="4"/>
      <c r="AU32" s="4"/>
      <c r="AV32" s="4"/>
      <c r="AW32" s="4"/>
    </row>
    <row r="33" spans="3:49" ht="13.5" customHeight="1" x14ac:dyDescent="0.15">
      <c r="AI33" s="107"/>
      <c r="AJ33" s="107"/>
      <c r="AK33" s="107"/>
      <c r="AP33" s="4"/>
      <c r="AQ33" s="4"/>
      <c r="AR33" s="4"/>
      <c r="AS33" s="4"/>
      <c r="AT33" s="4"/>
      <c r="AU33" s="4"/>
      <c r="AV33" s="4"/>
      <c r="AW33" s="4"/>
    </row>
    <row r="34" spans="3:49" ht="24" customHeight="1" x14ac:dyDescent="0.15">
      <c r="C34" s="37"/>
      <c r="D34" s="37"/>
      <c r="E34" s="46" t="s">
        <v>179</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267" t="str">
        <f>IF($AP$38&amp;$AP$39&amp;$AP$40&amp;$AP$42&amp;$AP$43&amp;$AP$44&amp;$AP$45="","","エラー")</f>
        <v>エラー</v>
      </c>
      <c r="AI34" s="268"/>
      <c r="AJ34" s="268"/>
      <c r="AK34" s="268"/>
      <c r="AP34" s="4"/>
      <c r="AQ34" s="4"/>
      <c r="AR34" s="4"/>
      <c r="AS34" s="4"/>
      <c r="AT34" s="4"/>
      <c r="AU34" s="4"/>
      <c r="AV34" s="4"/>
      <c r="AW34" s="4"/>
    </row>
    <row r="35" spans="3:49" ht="13.5" customHeight="1" thickBot="1" x14ac:dyDescent="0.2">
      <c r="AP35" s="4"/>
      <c r="AQ35" s="4"/>
      <c r="AR35" s="4"/>
      <c r="AS35" s="4"/>
      <c r="AT35" s="4"/>
      <c r="AU35" s="4"/>
      <c r="AV35" s="4"/>
      <c r="AW35" s="4"/>
    </row>
    <row r="36" spans="3:49" ht="18" customHeight="1" x14ac:dyDescent="0.15">
      <c r="C36" s="2"/>
      <c r="R36" s="265" t="str">
        <f>IF(AND(AD36="",AE36="",AF36="",AG36="",AH36="",AI36="",AJ36=""),"","「エラーチェック（エラーリストを参照）」")</f>
        <v>「エラーチェック（エラーリストを参照）」</v>
      </c>
      <c r="S36" s="265"/>
      <c r="T36" s="265"/>
      <c r="U36" s="265"/>
      <c r="V36" s="265"/>
      <c r="W36" s="265"/>
      <c r="X36" s="265"/>
      <c r="Y36" s="265"/>
      <c r="Z36" s="265"/>
      <c r="AA36" s="265"/>
      <c r="AB36" s="265"/>
      <c r="AC36" s="98" t="str">
        <f>IF(R36="","","(")</f>
        <v>(</v>
      </c>
      <c r="AD36" s="99" t="str">
        <f>IF(AP38="","","1")</f>
        <v>1</v>
      </c>
      <c r="AE36" s="99" t="str">
        <f>IF(AP39="","","2")</f>
        <v/>
      </c>
      <c r="AF36" s="99" t="str">
        <f>IF(AP40="","","3")</f>
        <v>3</v>
      </c>
      <c r="AG36" s="99" t="str">
        <f>IF(AP42="","","4")</f>
        <v>4</v>
      </c>
      <c r="AH36" s="99" t="str">
        <f>IF(AP43="","","5")</f>
        <v>5</v>
      </c>
      <c r="AI36" s="99" t="str">
        <f>IF(AP44="","","6")</f>
        <v>6</v>
      </c>
      <c r="AJ36" s="99" t="str">
        <f>IF(AP45="","","7")</f>
        <v>7</v>
      </c>
      <c r="AK36" s="100" t="str">
        <f>IF(AC36="","",")")</f>
        <v>)</v>
      </c>
      <c r="AL36" s="101"/>
      <c r="AM36" s="109" t="s">
        <v>136</v>
      </c>
      <c r="AN36" s="110"/>
      <c r="AO36" s="111"/>
      <c r="AP36" s="112"/>
      <c r="AQ36" s="4"/>
      <c r="AR36" s="4"/>
      <c r="AS36" s="4"/>
      <c r="AT36" s="4"/>
      <c r="AU36" s="4"/>
      <c r="AV36" s="4"/>
      <c r="AW36" s="4"/>
    </row>
    <row r="37" spans="3:49" ht="18" customHeight="1" x14ac:dyDescent="0.15">
      <c r="C37" s="2"/>
      <c r="P37" s="101"/>
      <c r="Q37" s="101"/>
      <c r="R37" s="102"/>
      <c r="S37" s="102"/>
      <c r="T37" s="102"/>
      <c r="U37" s="102"/>
      <c r="V37" s="102"/>
      <c r="W37" s="102"/>
      <c r="X37" s="102"/>
      <c r="Y37" s="101"/>
      <c r="Z37" s="104"/>
      <c r="AA37" s="105"/>
      <c r="AB37" s="105"/>
      <c r="AC37" s="105"/>
      <c r="AD37" s="105"/>
      <c r="AE37" s="105"/>
      <c r="AF37" s="105"/>
      <c r="AG37" s="105"/>
      <c r="AH37" s="105"/>
      <c r="AI37" s="105"/>
      <c r="AJ37" s="106"/>
      <c r="AK37" s="101"/>
      <c r="AL37" s="103"/>
      <c r="AM37" s="113" t="s">
        <v>138</v>
      </c>
      <c r="AO37" s="108"/>
      <c r="AP37" s="114"/>
      <c r="AQ37" s="4"/>
      <c r="AR37" s="4"/>
      <c r="AS37" s="4"/>
      <c r="AT37" s="4"/>
      <c r="AU37" s="4"/>
      <c r="AV37" s="4"/>
      <c r="AW37" s="4"/>
    </row>
    <row r="38" spans="3:49" ht="18" customHeight="1" x14ac:dyDescent="0.15">
      <c r="C38" s="2"/>
      <c r="D38" s="2"/>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15">
        <v>1</v>
      </c>
      <c r="AN38" s="108" t="s">
        <v>168</v>
      </c>
      <c r="AO38" s="14" t="s">
        <v>173</v>
      </c>
      <c r="AP38" s="116" t="str">
        <f>IF(M16="","「２　資金の用途」の「事業名」を選択してください。","")</f>
        <v>「２　資金の用途」の「事業名」を選択してください。</v>
      </c>
    </row>
    <row r="39" spans="3:49" ht="18" customHeight="1" x14ac:dyDescent="0.15">
      <c r="C39" s="2"/>
      <c r="D39" s="2"/>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15">
        <v>2</v>
      </c>
      <c r="AN39" s="108" t="s">
        <v>169</v>
      </c>
      <c r="AO39" s="14" t="s">
        <v>173</v>
      </c>
      <c r="AP39" s="116" t="str">
        <f>IF(OR(M16="地方道路等整備",M16="緊急防災・減災",M16="公共施設等適正管理推進",M16="緊急自然災害防止対策",M16="公営住宅",M16=""),"",IF(V16="","「２　資金の用途」の「細事業名」を選択してください。",""))</f>
        <v/>
      </c>
    </row>
    <row r="40" spans="3:49" ht="18" customHeight="1" x14ac:dyDescent="0.15">
      <c r="C40" s="2"/>
      <c r="D40" s="2"/>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15">
        <v>3</v>
      </c>
      <c r="AN40" s="108" t="s">
        <v>170</v>
      </c>
      <c r="AO40" s="14" t="s">
        <v>173</v>
      </c>
      <c r="AP40" s="117" t="str">
        <f>IF(OR(O19="",S19="",W19=""),"「４　借入希望期日」が選択されていません。","")</f>
        <v>「４　借入希望期日」が選択されていません。</v>
      </c>
    </row>
    <row r="41" spans="3:49" ht="18" customHeight="1" x14ac:dyDescent="0.15">
      <c r="C41" s="2"/>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15"/>
      <c r="AN41" s="108" t="s">
        <v>171</v>
      </c>
      <c r="AP41" s="116"/>
    </row>
    <row r="42" spans="3:49" ht="18" customHeight="1" x14ac:dyDescent="0.15">
      <c r="C42" s="2"/>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15">
        <v>4</v>
      </c>
      <c r="AN42" s="108" t="s">
        <v>174</v>
      </c>
      <c r="AO42" s="14" t="s">
        <v>173</v>
      </c>
      <c r="AP42" s="116" t="str">
        <f>IF(M22="","「６　資金の交付を受ける金融機関」の金融機関名・店舗名が入力されていません。","")</f>
        <v>「６　資金の交付を受ける金融機関」の金融機関名・店舗名が入力されていません。</v>
      </c>
    </row>
    <row r="43" spans="3:49" ht="18" customHeight="1" x14ac:dyDescent="0.15">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15">
        <v>5</v>
      </c>
      <c r="AN43" s="108" t="s">
        <v>175</v>
      </c>
      <c r="AO43" s="14" t="s">
        <v>173</v>
      </c>
      <c r="AP43" s="116" t="str">
        <f>IF(P24="","「６　資金の交付を受ける金融機関」の預金種別が選択されていません。","")</f>
        <v>「６　資金の交付を受ける金融機関」の預金種別が選択されていません。</v>
      </c>
    </row>
    <row r="44" spans="3:49" ht="18" customHeight="1" x14ac:dyDescent="0.15">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15">
        <v>6</v>
      </c>
      <c r="AN44" s="108" t="s">
        <v>176</v>
      </c>
      <c r="AO44" s="14" t="s">
        <v>173</v>
      </c>
      <c r="AP44" s="116" t="str">
        <f>IF(S31="","「団体名」が入力されていません。","")</f>
        <v>「団体名」が入力されていません。</v>
      </c>
    </row>
    <row r="45" spans="3:49" ht="18" customHeight="1" thickBot="1" x14ac:dyDescent="0.2">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18">
        <v>7</v>
      </c>
      <c r="AN45" s="119" t="s">
        <v>177</v>
      </c>
      <c r="AO45" s="120" t="s">
        <v>173</v>
      </c>
      <c r="AP45" s="121" t="str">
        <f>IF(S32="","「職氏名」が入力されていません。","")</f>
        <v>「職氏名」が入力されていません。</v>
      </c>
    </row>
    <row r="46" spans="3:49" ht="13.5" customHeight="1" x14ac:dyDescent="0.15">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row>
    <row r="47" spans="3:49" ht="13.5" customHeight="1" x14ac:dyDescent="0.15">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row>
    <row r="48" spans="3:49" ht="13.5" customHeight="1" x14ac:dyDescent="0.15">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row>
    <row r="49" spans="16:38" ht="13.5" customHeight="1" x14ac:dyDescent="0.15">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row>
    <row r="50" spans="16:38" ht="13.5" customHeight="1" x14ac:dyDescent="0.15">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row>
  </sheetData>
  <sheetProtection algorithmName="SHA-512" hashValue="BxW2pZwOGCiuMGV9ImAcDxll2oAdMaXDWzGJgWgBBsrkx/kFLuGUuUvQTVhueaZrXzvDz15SjXrcWDytnqeVGg==" saltValue="boDJjA4uHvBnqxvGuPXSuA==" spinCount="100000" sheet="1" selectLockedCells="1"/>
  <dataConsolidate/>
  <mergeCells count="48">
    <mergeCell ref="AL16:AP17"/>
    <mergeCell ref="F30:G30"/>
    <mergeCell ref="M11:U11"/>
    <mergeCell ref="R36:AB36"/>
    <mergeCell ref="S32:AG32"/>
    <mergeCell ref="S31:AG31"/>
    <mergeCell ref="Y19:Z19"/>
    <mergeCell ref="F18:K18"/>
    <mergeCell ref="F19:K19"/>
    <mergeCell ref="AH34:AK34"/>
    <mergeCell ref="P31:R31"/>
    <mergeCell ref="P32:R32"/>
    <mergeCell ref="W11:AI11"/>
    <mergeCell ref="AA13:AH13"/>
    <mergeCell ref="AF24:AI24"/>
    <mergeCell ref="AH16:AH17"/>
    <mergeCell ref="E21:E26"/>
    <mergeCell ref="S19:T19"/>
    <mergeCell ref="W19:X19"/>
    <mergeCell ref="U19:V19"/>
    <mergeCell ref="M19:N19"/>
    <mergeCell ref="O19:P19"/>
    <mergeCell ref="M24:O24"/>
    <mergeCell ref="F21:K26"/>
    <mergeCell ref="F20:K20"/>
    <mergeCell ref="M22:AE22"/>
    <mergeCell ref="P24:U24"/>
    <mergeCell ref="P25:AE25"/>
    <mergeCell ref="V24:X24"/>
    <mergeCell ref="M25:O25"/>
    <mergeCell ref="Q19:R19"/>
    <mergeCell ref="C5:AK5"/>
    <mergeCell ref="E12:E15"/>
    <mergeCell ref="F12:K15"/>
    <mergeCell ref="AG14:AH14"/>
    <mergeCell ref="AA14:AF14"/>
    <mergeCell ref="E16:E17"/>
    <mergeCell ref="F16:K17"/>
    <mergeCell ref="R16:S17"/>
    <mergeCell ref="M16:Q17"/>
    <mergeCell ref="U16:U17"/>
    <mergeCell ref="V17:AG17"/>
    <mergeCell ref="V16:AG16"/>
    <mergeCell ref="M20:AH20"/>
    <mergeCell ref="H30:I30"/>
    <mergeCell ref="K30:L30"/>
    <mergeCell ref="N30:O30"/>
    <mergeCell ref="M18:AH18"/>
  </mergeCells>
  <phoneticPr fontId="1"/>
  <conditionalFormatting sqref="W11:AH11">
    <cfRule type="expression" dxfId="147" priority="39">
      <formula>$W$11&lt;&gt;""</formula>
    </cfRule>
  </conditionalFormatting>
  <conditionalFormatting sqref="M11">
    <cfRule type="expression" dxfId="146" priority="74" stopIfTrue="1">
      <formula>$M$11&lt;&gt;""</formula>
    </cfRule>
  </conditionalFormatting>
  <conditionalFormatting sqref="M22:AE22">
    <cfRule type="expression" dxfId="145" priority="37" stopIfTrue="1">
      <formula>M22=""</formula>
    </cfRule>
  </conditionalFormatting>
  <conditionalFormatting sqref="O19:P19">
    <cfRule type="expression" dxfId="144" priority="36" stopIfTrue="1">
      <formula>$O$19=""</formula>
    </cfRule>
  </conditionalFormatting>
  <conditionalFormatting sqref="S19:T19">
    <cfRule type="expression" dxfId="143" priority="35" stopIfTrue="1">
      <formula>$S$19=""</formula>
    </cfRule>
  </conditionalFormatting>
  <conditionalFormatting sqref="W19:X19">
    <cfRule type="expression" dxfId="142" priority="34" stopIfTrue="1">
      <formula>$W$19=""</formula>
    </cfRule>
  </conditionalFormatting>
  <conditionalFormatting sqref="P24:U24">
    <cfRule type="expression" dxfId="141" priority="33" stopIfTrue="1">
      <formula>$P$24=""</formula>
    </cfRule>
  </conditionalFormatting>
  <conditionalFormatting sqref="S31:AG31">
    <cfRule type="expression" dxfId="140" priority="32" stopIfTrue="1">
      <formula>$S$31=""</formula>
    </cfRule>
  </conditionalFormatting>
  <conditionalFormatting sqref="S32:AG32">
    <cfRule type="expression" dxfId="139" priority="31" stopIfTrue="1">
      <formula>$S$32=""</formula>
    </cfRule>
  </conditionalFormatting>
  <conditionalFormatting sqref="M16:Q17">
    <cfRule type="expression" dxfId="138" priority="29" stopIfTrue="1">
      <formula>$M$16=""</formula>
    </cfRule>
  </conditionalFormatting>
  <conditionalFormatting sqref="AK36">
    <cfRule type="expression" dxfId="137" priority="1" stopIfTrue="1">
      <formula>$AF$78="("</formula>
    </cfRule>
  </conditionalFormatting>
  <conditionalFormatting sqref="AJ37">
    <cfRule type="expression" dxfId="136" priority="19" stopIfTrue="1">
      <formula>$AF$78="("</formula>
    </cfRule>
  </conditionalFormatting>
  <conditionalFormatting sqref="AG37">
    <cfRule type="containsText" dxfId="135" priority="20" stopIfTrue="1" operator="containsText" text="7">
      <formula>NOT(ISERROR(SEARCH("7",AG37)))</formula>
    </cfRule>
  </conditionalFormatting>
  <conditionalFormatting sqref="Z37">
    <cfRule type="containsText" dxfId="134" priority="26" stopIfTrue="1" operator="containsText" text="(">
      <formula>NOT(ISERROR(SEARCH("(",Z37)))</formula>
    </cfRule>
    <cfRule type="expression" dxfId="133" priority="28" stopIfTrue="1">
      <formula>$AF$80=""</formula>
    </cfRule>
  </conditionalFormatting>
  <conditionalFormatting sqref="AH37:AI37">
    <cfRule type="containsText" dxfId="132" priority="27" stopIfTrue="1" operator="containsText" text="8">
      <formula>NOT(ISERROR(SEARCH("8",AH37)))</formula>
    </cfRule>
  </conditionalFormatting>
  <conditionalFormatting sqref="AB37">
    <cfRule type="containsText" dxfId="131" priority="25" stopIfTrue="1" operator="containsText" text="2">
      <formula>NOT(ISERROR(SEARCH("2",AB37)))</formula>
    </cfRule>
  </conditionalFormatting>
  <conditionalFormatting sqref="AA37">
    <cfRule type="containsText" dxfId="130" priority="24" stopIfTrue="1" operator="containsText" text="1">
      <formula>NOT(ISERROR(SEARCH("1",AA37)))</formula>
    </cfRule>
  </conditionalFormatting>
  <conditionalFormatting sqref="AC37:AD37">
    <cfRule type="containsText" dxfId="129" priority="23" stopIfTrue="1" operator="containsText" text="4">
      <formula>NOT(ISERROR(SEARCH("4",AC37)))</formula>
    </cfRule>
  </conditionalFormatting>
  <conditionalFormatting sqref="AE37">
    <cfRule type="containsText" dxfId="128" priority="22" stopIfTrue="1" operator="containsText" text="5">
      <formula>NOT(ISERROR(SEARCH("5",AE37)))</formula>
    </cfRule>
  </conditionalFormatting>
  <conditionalFormatting sqref="AF37">
    <cfRule type="containsText" dxfId="127" priority="21" stopIfTrue="1" operator="containsText" text="6">
      <formula>NOT(ISERROR(SEARCH("6",AF37)))</formula>
    </cfRule>
  </conditionalFormatting>
  <conditionalFormatting sqref="AI36">
    <cfRule type="containsText" dxfId="126" priority="12" stopIfTrue="1" operator="containsText" text="7">
      <formula>NOT(ISERROR(SEARCH("7",AI36)))</formula>
    </cfRule>
  </conditionalFormatting>
  <conditionalFormatting sqref="AJ36">
    <cfRule type="containsText" dxfId="125" priority="18" stopIfTrue="1" operator="containsText" text="8">
      <formula>NOT(ISERROR(SEARCH("8",AJ36)))</formula>
    </cfRule>
  </conditionalFormatting>
  <conditionalFormatting sqref="AD36">
    <cfRule type="containsText" dxfId="124" priority="17" stopIfTrue="1" operator="containsText" text="2">
      <formula>NOT(ISERROR(SEARCH("2",AD36)))</formula>
    </cfRule>
  </conditionalFormatting>
  <conditionalFormatting sqref="AC36">
    <cfRule type="containsText" dxfId="123" priority="16" stopIfTrue="1" operator="containsText" text="1">
      <formula>NOT(ISERROR(SEARCH("1",AC36)))</formula>
    </cfRule>
  </conditionalFormatting>
  <conditionalFormatting sqref="AE36:AG36">
    <cfRule type="containsText" dxfId="122" priority="15" stopIfTrue="1" operator="containsText" text="4">
      <formula>NOT(ISERROR(SEARCH("4",AE36)))</formula>
    </cfRule>
  </conditionalFormatting>
  <conditionalFormatting sqref="AG36">
    <cfRule type="containsText" dxfId="121" priority="14" stopIfTrue="1" operator="containsText" text="5">
      <formula>NOT(ISERROR(SEARCH("5",AG36)))</formula>
    </cfRule>
  </conditionalFormatting>
  <conditionalFormatting sqref="AH36">
    <cfRule type="containsText" dxfId="120" priority="13" stopIfTrue="1" operator="containsText" text="6">
      <formula>NOT(ISERROR(SEARCH("6",AH36)))</formula>
    </cfRule>
  </conditionalFormatting>
  <conditionalFormatting sqref="R36">
    <cfRule type="expression" dxfId="119" priority="9" stopIfTrue="1">
      <formula>#REF!=""</formula>
    </cfRule>
  </conditionalFormatting>
  <conditionalFormatting sqref="R36">
    <cfRule type="expression" dxfId="118" priority="10" stopIfTrue="1">
      <formula>#REF!=""</formula>
    </cfRule>
  </conditionalFormatting>
  <conditionalFormatting sqref="AJ36">
    <cfRule type="containsText" dxfId="117" priority="2" stopIfTrue="1" operator="containsText" text="7">
      <formula>NOT(ISERROR(SEARCH("7",AJ36)))</formula>
    </cfRule>
  </conditionalFormatting>
  <conditionalFormatting sqref="AC36">
    <cfRule type="containsText" dxfId="116" priority="7" stopIfTrue="1" operator="containsText" text="(">
      <formula>NOT(ISERROR(SEARCH("(",AC36)))</formula>
    </cfRule>
    <cfRule type="expression" dxfId="115" priority="8" stopIfTrue="1">
      <formula>$AF$80=""</formula>
    </cfRule>
  </conditionalFormatting>
  <conditionalFormatting sqref="AE36">
    <cfRule type="containsText" dxfId="114" priority="6" stopIfTrue="1" operator="containsText" text="2">
      <formula>NOT(ISERROR(SEARCH("2",AE36)))</formula>
    </cfRule>
  </conditionalFormatting>
  <conditionalFormatting sqref="AD36">
    <cfRule type="containsText" dxfId="113" priority="5" stopIfTrue="1" operator="containsText" text="1">
      <formula>NOT(ISERROR(SEARCH("1",AD36)))</formula>
    </cfRule>
  </conditionalFormatting>
  <conditionalFormatting sqref="AH36">
    <cfRule type="containsText" dxfId="112" priority="4" stopIfTrue="1" operator="containsText" text="5">
      <formula>NOT(ISERROR(SEARCH("5",AH36)))</formula>
    </cfRule>
  </conditionalFormatting>
  <conditionalFormatting sqref="AI36">
    <cfRule type="containsText" dxfId="111" priority="3" stopIfTrue="1" operator="containsText" text="6">
      <formula>NOT(ISERROR(SEARCH("6",AI36)))</formula>
    </cfRule>
  </conditionalFormatting>
  <conditionalFormatting sqref="V16:AG16">
    <cfRule type="expression" dxfId="110" priority="76" stopIfTrue="1">
      <formula>$AL$16&lt;&gt;""</formula>
    </cfRule>
  </conditionalFormatting>
  <dataValidations count="8">
    <dataValidation type="list" allowBlank="1" showInputMessage="1" showErrorMessage="1" sqref="M16:Q17" xr:uid="{00000000-0002-0000-0000-000000000000}">
      <formula1>"公共事業等,公営住宅,学校教育施設等整備,社会福祉施設整備,一般廃棄物処理,一般補助施設整備等,一般,地域活性化,防災対策,地方道路等整備,合併特例,緊急防災・減災,公共施設等適正管理推進,上水道,簡易水道,工業用水道,一般交通,高速鉄道,電気,ガス,港湾整備,病院,介護サービス,市場,と畜場,下水道,観光施設,駐車場,産業廃棄物処理,臨時財政対策債,過疎対策,緊急自然災害防止対策"</formula1>
    </dataValidation>
    <dataValidation type="list" allowBlank="1" showInputMessage="1" showErrorMessage="1" sqref="V16:AG16" xr:uid="{00000000-0002-0000-0000-000001000000}">
      <formula1>INDIRECT($M$16)</formula1>
    </dataValidation>
    <dataValidation type="list" allowBlank="1" showInputMessage="1" showErrorMessage="1" sqref="O19:P19" xr:uid="{00000000-0002-0000-0000-000002000000}">
      <formula1>"2,3"</formula1>
    </dataValidation>
    <dataValidation type="list" errorStyle="information" imeMode="off" allowBlank="1" showDropDown="1" showInputMessage="1" showErrorMessage="1" error="口座番号の先頭の”０”については、実際の口座番号に記入がある場合はご記入いただき、ない場合には記入せず空欄にした上で右詰にしてください。_x000a_（記入の前に、今一度、口座番号をご確認ください。）" sqref="Y24" xr:uid="{00000000-0002-0000-0000-000003000000}">
      <formula1>"1,2,3,4,5,6,7,8,9"</formula1>
    </dataValidation>
    <dataValidation type="list" imeMode="off" allowBlank="1" showDropDown="1" showInputMessage="1" showErrorMessage="1" sqref="Z24:AD24" xr:uid="{00000000-0002-0000-0000-000004000000}">
      <formula1>"0,1,2,3,4,5,6,7,8,9"</formula1>
    </dataValidation>
    <dataValidation type="list" allowBlank="1" showInputMessage="1" showErrorMessage="1" sqref="P24:U24" xr:uid="{00000000-0002-0000-0000-000005000000}">
      <formula1>"普通預金,当座預金,別段預金"</formula1>
    </dataValidation>
    <dataValidation type="custom" imeMode="off" allowBlank="1" showErrorMessage="1" errorTitle="借入申込日" error="長期貸付借入申込書の提出日を入力してください。_x000a_（借入希望期日を入力しないでください）" sqref="H30:I30 K30:L30 N30:O30" xr:uid="{00000000-0002-0000-0000-000006000000}">
      <formula1>NOT(AND(AND($T$23=$J$35,$X$23=$M$35),$P$23=$G$35))</formula1>
    </dataValidation>
    <dataValidation type="custom" allowBlank="1" showInputMessage="1" showErrorMessage="1" error="団体名は都道府県から入力してください（１文字目の前にスペースは入れないでください）。" sqref="S31:AG31" xr:uid="{00000000-0002-0000-0000-000007000000}">
      <formula1>OR(MID(S31,3,1)="道",MID(S31,3,1)="県",MID(S31,4,1)="県",MID(S31,3,1)="都",MID(S31,3,1)="府")</formula1>
    </dataValidation>
  </dataValidations>
  <printOptions horizontalCentered="1"/>
  <pageMargins left="0.59055118110236227" right="0.59055118110236227" top="0.78740157480314965" bottom="0.78740157480314965" header="0" footer="0.39370078740157483"/>
  <pageSetup paperSize="9" orientation="portrait"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8000000}">
          <x14:formula1>
            <xm:f>INDIRECT(貸付日他!$I$20)</xm:f>
          </x14:formula1>
          <xm:sqref>S19:T19</xm:sqref>
        </x14:dataValidation>
        <x14:dataValidation type="list" allowBlank="1" showInputMessage="1" showErrorMessage="1" xr:uid="{00000000-0002-0000-0000-000009000000}">
          <x14:formula1>
            <xm:f>INDIRECT(貸付日他!$M$33)</xm:f>
          </x14:formula1>
          <xm:sqref>W19:X19</xm:sqref>
        </x14:dataValidation>
        <x14:dataValidation type="custom" errorStyle="information" allowBlank="1" showInputMessage="1" showErrorMessage="1" errorTitle="口座番号" error="口座番号の先頭に「０」があるのに省略していませんか？" xr:uid="{00000000-0002-0000-0000-00000A000000}">
          <x14:formula1>
            <xm:f>貸付日他!F15=2</xm:f>
          </x14:formula1>
          <xm:sqref>AE24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Z66"/>
  <sheetViews>
    <sheetView showZeros="0" view="pageBreakPreview" zoomScale="115" zoomScaleNormal="100" zoomScaleSheetLayoutView="115" workbookViewId="0">
      <selection activeCell="G1" sqref="G1:N1"/>
    </sheetView>
  </sheetViews>
  <sheetFormatPr defaultRowHeight="13.5" customHeight="1" x14ac:dyDescent="0.15"/>
  <cols>
    <col min="1" max="1" width="14" style="122" customWidth="1"/>
    <col min="2" max="2" width="10.375" style="122" customWidth="1"/>
    <col min="3" max="37" width="2.625" style="122" customWidth="1"/>
    <col min="38" max="38" width="9" style="122"/>
    <col min="39" max="39" width="4.25" style="122" bestFit="1" customWidth="1"/>
    <col min="40" max="40" width="31" style="122" bestFit="1" customWidth="1"/>
    <col min="41" max="41" width="3.375" style="122" bestFit="1" customWidth="1"/>
    <col min="42" max="42" width="123.375" style="122" bestFit="1" customWidth="1"/>
    <col min="43" max="16384" width="9" style="122"/>
  </cols>
  <sheetData>
    <row r="1" spans="1:42" s="126" customFormat="1" ht="13.5" customHeight="1" x14ac:dyDescent="0.15">
      <c r="A1" s="124"/>
      <c r="B1" s="124"/>
      <c r="C1" s="426">
        <v>1</v>
      </c>
      <c r="D1" s="427" t="s">
        <v>26</v>
      </c>
      <c r="E1" s="427"/>
      <c r="F1" s="427"/>
      <c r="G1" s="428">
        <f>様式第７号!S31</f>
        <v>0</v>
      </c>
      <c r="H1" s="428"/>
      <c r="I1" s="428"/>
      <c r="J1" s="428"/>
      <c r="K1" s="428"/>
      <c r="L1" s="428"/>
      <c r="M1" s="428"/>
      <c r="N1" s="429"/>
      <c r="O1" s="47"/>
      <c r="P1" s="430" t="s">
        <v>27</v>
      </c>
      <c r="Q1" s="430"/>
      <c r="R1" s="431"/>
      <c r="S1" s="431"/>
      <c r="T1" s="431"/>
      <c r="U1" s="431"/>
      <c r="V1" s="48" t="s">
        <v>28</v>
      </c>
      <c r="W1" s="432"/>
      <c r="X1" s="433"/>
      <c r="Y1" s="433"/>
      <c r="Z1" s="433"/>
      <c r="AA1" s="48" t="s">
        <v>29</v>
      </c>
      <c r="AB1" s="434"/>
      <c r="AC1" s="435"/>
      <c r="AD1" s="49"/>
      <c r="AE1" s="426">
        <v>2</v>
      </c>
      <c r="AF1" s="451" t="s">
        <v>30</v>
      </c>
      <c r="AG1" s="451"/>
      <c r="AH1" s="451"/>
      <c r="AI1" s="452"/>
      <c r="AJ1" s="452"/>
      <c r="AK1" s="453"/>
      <c r="AL1" s="122"/>
      <c r="AM1" s="124"/>
      <c r="AN1" s="124"/>
      <c r="AO1" s="124"/>
      <c r="AP1" s="124"/>
    </row>
    <row r="2" spans="1:42" s="126" customFormat="1" ht="13.5" customHeight="1" x14ac:dyDescent="0.15">
      <c r="A2" s="124"/>
      <c r="B2" s="124"/>
      <c r="C2" s="394"/>
      <c r="D2" s="456" t="s">
        <v>31</v>
      </c>
      <c r="E2" s="456"/>
      <c r="F2" s="456"/>
      <c r="G2" s="457"/>
      <c r="H2" s="457"/>
      <c r="I2" s="457"/>
      <c r="J2" s="457"/>
      <c r="K2" s="457"/>
      <c r="L2" s="457"/>
      <c r="M2" s="457"/>
      <c r="N2" s="458"/>
      <c r="O2" s="50"/>
      <c r="P2" s="456" t="s">
        <v>32</v>
      </c>
      <c r="Q2" s="456"/>
      <c r="R2" s="459"/>
      <c r="S2" s="459"/>
      <c r="T2" s="459"/>
      <c r="U2" s="459"/>
      <c r="V2" s="456" t="s">
        <v>33</v>
      </c>
      <c r="W2" s="456"/>
      <c r="X2" s="459"/>
      <c r="Y2" s="459"/>
      <c r="Z2" s="459"/>
      <c r="AA2" s="459"/>
      <c r="AB2" s="459"/>
      <c r="AC2" s="459"/>
      <c r="AD2" s="51"/>
      <c r="AE2" s="394"/>
      <c r="AF2" s="460" t="s">
        <v>34</v>
      </c>
      <c r="AG2" s="460"/>
      <c r="AH2" s="460"/>
      <c r="AI2" s="454"/>
      <c r="AJ2" s="454"/>
      <c r="AK2" s="455"/>
      <c r="AL2" s="122"/>
      <c r="AM2" s="124"/>
      <c r="AN2" s="124"/>
      <c r="AO2" s="124"/>
      <c r="AP2" s="124"/>
    </row>
    <row r="3" spans="1:42" s="126" customFormat="1" ht="13.5" customHeight="1" x14ac:dyDescent="0.15">
      <c r="A3" s="124"/>
      <c r="B3" s="124"/>
      <c r="C3" s="65">
        <v>3</v>
      </c>
      <c r="D3" s="289">
        <f>様式第７号!M16</f>
        <v>0</v>
      </c>
      <c r="E3" s="289"/>
      <c r="F3" s="289"/>
      <c r="G3" s="289"/>
      <c r="H3" s="289"/>
      <c r="I3" s="289"/>
      <c r="J3" s="290"/>
      <c r="K3" s="291" t="s">
        <v>8</v>
      </c>
      <c r="L3" s="291"/>
      <c r="M3" s="66" t="s">
        <v>35</v>
      </c>
      <c r="N3" s="66"/>
      <c r="O3" s="66"/>
      <c r="P3" s="67"/>
      <c r="Q3" s="68"/>
      <c r="R3" s="68"/>
      <c r="S3" s="68"/>
      <c r="T3" s="68"/>
      <c r="U3" s="68"/>
      <c r="V3" s="49"/>
      <c r="W3" s="49"/>
      <c r="X3" s="68"/>
      <c r="Y3" s="436" t="s">
        <v>36</v>
      </c>
      <c r="Z3" s="18" t="s">
        <v>37</v>
      </c>
      <c r="AA3" s="18"/>
      <c r="AB3" s="18"/>
      <c r="AC3" s="18"/>
      <c r="AD3" s="18"/>
      <c r="AE3" s="18"/>
      <c r="AF3" s="18"/>
      <c r="AG3" s="18"/>
      <c r="AH3" s="18"/>
      <c r="AI3" s="18"/>
      <c r="AJ3" s="18"/>
      <c r="AK3" s="19"/>
      <c r="AL3" s="122"/>
      <c r="AM3" s="124"/>
      <c r="AN3" s="124"/>
      <c r="AO3" s="124"/>
      <c r="AP3" s="124"/>
    </row>
    <row r="4" spans="1:42" s="126" customFormat="1" ht="13.5" customHeight="1" x14ac:dyDescent="0.15">
      <c r="A4" s="124"/>
      <c r="B4" s="124"/>
      <c r="C4" s="69"/>
      <c r="D4" s="70" t="s">
        <v>38</v>
      </c>
      <c r="E4" s="291">
        <f>様式第７号!V16</f>
        <v>0</v>
      </c>
      <c r="F4" s="291"/>
      <c r="G4" s="291"/>
      <c r="H4" s="291"/>
      <c r="I4" s="291"/>
      <c r="J4" s="291"/>
      <c r="K4" s="292"/>
      <c r="L4" s="66" t="s">
        <v>39</v>
      </c>
      <c r="M4" s="71"/>
      <c r="N4" s="68"/>
      <c r="O4" s="68"/>
      <c r="P4" s="68"/>
      <c r="Q4" s="68"/>
      <c r="R4" s="68"/>
      <c r="S4" s="439">
        <f>SUM(S5:V8)</f>
        <v>0</v>
      </c>
      <c r="T4" s="439"/>
      <c r="U4" s="439"/>
      <c r="V4" s="439"/>
      <c r="W4" s="415" t="s">
        <v>6</v>
      </c>
      <c r="X4" s="418"/>
      <c r="Y4" s="437"/>
      <c r="Z4" s="68"/>
      <c r="AA4" s="68"/>
      <c r="AB4" s="68"/>
      <c r="AC4" s="68"/>
      <c r="AD4" s="68"/>
      <c r="AE4" s="68"/>
      <c r="AF4" s="417"/>
      <c r="AG4" s="417"/>
      <c r="AH4" s="417"/>
      <c r="AI4" s="417"/>
      <c r="AJ4" s="415" t="s">
        <v>6</v>
      </c>
      <c r="AK4" s="418"/>
      <c r="AL4" s="122"/>
      <c r="AM4" s="124"/>
      <c r="AN4" s="124"/>
      <c r="AO4" s="124"/>
      <c r="AP4" s="124"/>
    </row>
    <row r="5" spans="1:42" s="126" customFormat="1" ht="13.5" customHeight="1" x14ac:dyDescent="0.15">
      <c r="A5" s="124"/>
      <c r="B5" s="124"/>
      <c r="C5" s="362" t="s">
        <v>40</v>
      </c>
      <c r="D5" s="447"/>
      <c r="E5" s="447"/>
      <c r="F5" s="447"/>
      <c r="G5" s="447"/>
      <c r="H5" s="447"/>
      <c r="I5" s="447"/>
      <c r="J5" s="448"/>
      <c r="K5" s="68"/>
      <c r="L5" s="68"/>
      <c r="M5" s="449" t="s">
        <v>41</v>
      </c>
      <c r="N5" s="449"/>
      <c r="O5" s="291" t="s">
        <v>42</v>
      </c>
      <c r="P5" s="416"/>
      <c r="Q5" s="416"/>
      <c r="R5" s="416"/>
      <c r="S5" s="421"/>
      <c r="T5" s="421"/>
      <c r="U5" s="421"/>
      <c r="V5" s="421"/>
      <c r="W5" s="420" t="s">
        <v>6</v>
      </c>
      <c r="X5" s="422"/>
      <c r="Y5" s="437"/>
      <c r="Z5" s="68" t="s">
        <v>43</v>
      </c>
      <c r="AA5" s="68"/>
      <c r="AB5" s="68"/>
      <c r="AC5" s="68"/>
      <c r="AD5" s="68"/>
      <c r="AE5" s="71"/>
      <c r="AF5" s="71"/>
      <c r="AG5" s="68"/>
      <c r="AH5" s="68"/>
      <c r="AI5" s="71"/>
      <c r="AJ5" s="71"/>
      <c r="AK5" s="25"/>
      <c r="AL5" s="122"/>
      <c r="AM5" s="124"/>
      <c r="AN5" s="124"/>
      <c r="AO5" s="124"/>
      <c r="AP5" s="124"/>
    </row>
    <row r="6" spans="1:42" s="126" customFormat="1" ht="13.5" customHeight="1" x14ac:dyDescent="0.15">
      <c r="A6" s="124"/>
      <c r="B6" s="124"/>
      <c r="C6" s="414" t="s">
        <v>248</v>
      </c>
      <c r="D6" s="415"/>
      <c r="E6" s="74"/>
      <c r="F6" s="72" t="s">
        <v>13</v>
      </c>
      <c r="G6" s="74"/>
      <c r="H6" s="72" t="s">
        <v>14</v>
      </c>
      <c r="I6" s="74"/>
      <c r="J6" s="73" t="s">
        <v>15</v>
      </c>
      <c r="K6" s="68"/>
      <c r="L6" s="68"/>
      <c r="M6" s="449"/>
      <c r="N6" s="449"/>
      <c r="O6" s="291" t="s">
        <v>44</v>
      </c>
      <c r="P6" s="416"/>
      <c r="Q6" s="416"/>
      <c r="R6" s="416"/>
      <c r="S6" s="417"/>
      <c r="T6" s="417"/>
      <c r="U6" s="417"/>
      <c r="V6" s="417"/>
      <c r="W6" s="415" t="s">
        <v>6</v>
      </c>
      <c r="X6" s="418"/>
      <c r="Y6" s="437"/>
      <c r="Z6" s="68" t="s">
        <v>186</v>
      </c>
      <c r="AA6" s="68"/>
      <c r="AB6" s="68"/>
      <c r="AC6" s="68"/>
      <c r="AD6" s="423" t="s">
        <v>264</v>
      </c>
      <c r="AE6" s="423"/>
      <c r="AF6" s="75"/>
      <c r="AG6" s="66" t="s">
        <v>45</v>
      </c>
      <c r="AH6" s="66"/>
      <c r="AI6" s="151"/>
      <c r="AJ6" s="159"/>
      <c r="AK6" s="160"/>
      <c r="AL6" s="122"/>
      <c r="AM6" s="124"/>
      <c r="AN6" s="124"/>
      <c r="AO6" s="124"/>
      <c r="AP6" s="124"/>
    </row>
    <row r="7" spans="1:42" s="126" customFormat="1" ht="13.5" customHeight="1" x14ac:dyDescent="0.15">
      <c r="A7" s="124"/>
      <c r="B7" s="124"/>
      <c r="C7" s="419" t="s">
        <v>249</v>
      </c>
      <c r="D7" s="420"/>
      <c r="E7" s="161"/>
      <c r="F7" s="141" t="s">
        <v>13</v>
      </c>
      <c r="G7" s="161"/>
      <c r="H7" s="141" t="s">
        <v>14</v>
      </c>
      <c r="I7" s="161"/>
      <c r="J7" s="142" t="s">
        <v>15</v>
      </c>
      <c r="K7" s="68"/>
      <c r="L7" s="68"/>
      <c r="M7" s="449"/>
      <c r="N7" s="449"/>
      <c r="O7" s="291" t="s">
        <v>46</v>
      </c>
      <c r="P7" s="416"/>
      <c r="Q7" s="416"/>
      <c r="R7" s="416"/>
      <c r="S7" s="421"/>
      <c r="T7" s="421"/>
      <c r="U7" s="421"/>
      <c r="V7" s="421"/>
      <c r="W7" s="420" t="s">
        <v>6</v>
      </c>
      <c r="X7" s="422"/>
      <c r="Y7" s="437"/>
      <c r="Z7" s="68" t="s">
        <v>187</v>
      </c>
      <c r="AA7" s="68"/>
      <c r="AB7" s="68"/>
      <c r="AC7" s="68"/>
      <c r="AD7" s="423" t="s">
        <v>247</v>
      </c>
      <c r="AE7" s="423"/>
      <c r="AF7" s="75"/>
      <c r="AG7" s="66" t="s">
        <v>47</v>
      </c>
      <c r="AH7" s="66"/>
      <c r="AI7" s="151"/>
      <c r="AJ7" s="159"/>
      <c r="AK7" s="160"/>
      <c r="AL7" s="122"/>
      <c r="AM7" s="124"/>
      <c r="AN7" s="124"/>
      <c r="AO7" s="124"/>
      <c r="AP7" s="124"/>
    </row>
    <row r="8" spans="1:42" s="126" customFormat="1" ht="13.5" customHeight="1" x14ac:dyDescent="0.15">
      <c r="A8" s="124"/>
      <c r="B8" s="124"/>
      <c r="C8" s="394" t="s">
        <v>250</v>
      </c>
      <c r="D8" s="300"/>
      <c r="E8" s="152"/>
      <c r="F8" s="76" t="s">
        <v>13</v>
      </c>
      <c r="G8" s="74"/>
      <c r="H8" s="76" t="s">
        <v>14</v>
      </c>
      <c r="I8" s="74"/>
      <c r="J8" s="77" t="s">
        <v>15</v>
      </c>
      <c r="K8" s="69"/>
      <c r="L8" s="51"/>
      <c r="M8" s="450"/>
      <c r="N8" s="450"/>
      <c r="O8" s="395" t="s">
        <v>48</v>
      </c>
      <c r="P8" s="396"/>
      <c r="Q8" s="396"/>
      <c r="R8" s="396"/>
      <c r="S8" s="301"/>
      <c r="T8" s="301"/>
      <c r="U8" s="301"/>
      <c r="V8" s="301"/>
      <c r="W8" s="300" t="s">
        <v>6</v>
      </c>
      <c r="X8" s="302"/>
      <c r="Y8" s="438"/>
      <c r="Z8" s="51"/>
      <c r="AA8" s="51"/>
      <c r="AB8" s="51"/>
      <c r="AC8" s="51"/>
      <c r="AD8" s="51"/>
      <c r="AE8" s="51"/>
      <c r="AF8" s="51"/>
      <c r="AG8" s="51"/>
      <c r="AH8" s="162" t="str">
        <f>IF(AF6="","",(AF7+2018)-(IF(AD6="平成",AF6+1988,AF6+2018))+1)</f>
        <v/>
      </c>
      <c r="AI8" s="408" t="s">
        <v>182</v>
      </c>
      <c r="AJ8" s="409"/>
      <c r="AK8" s="410"/>
      <c r="AL8" s="122"/>
      <c r="AM8" s="124"/>
      <c r="AN8" s="124"/>
      <c r="AO8" s="124"/>
      <c r="AP8" s="124"/>
    </row>
    <row r="9" spans="1:42" s="126" customFormat="1" ht="18" customHeight="1" x14ac:dyDescent="0.15">
      <c r="A9" s="124"/>
      <c r="B9" s="124"/>
      <c r="C9" s="440" t="s">
        <v>183</v>
      </c>
      <c r="D9" s="444" t="s">
        <v>49</v>
      </c>
      <c r="E9" s="444"/>
      <c r="F9" s="444"/>
      <c r="G9" s="444"/>
      <c r="H9" s="444"/>
      <c r="I9" s="444"/>
      <c r="J9" s="445"/>
      <c r="K9" s="33" t="s">
        <v>50</v>
      </c>
      <c r="L9" s="300" t="s">
        <v>264</v>
      </c>
      <c r="M9" s="300"/>
      <c r="N9" s="78"/>
      <c r="O9" s="79" t="s">
        <v>13</v>
      </c>
      <c r="P9" s="80"/>
      <c r="Q9" s="79" t="s">
        <v>14</v>
      </c>
      <c r="R9" s="80"/>
      <c r="S9" s="79" t="s">
        <v>15</v>
      </c>
      <c r="T9" s="421"/>
      <c r="U9" s="421"/>
      <c r="V9" s="421"/>
      <c r="W9" s="420" t="s">
        <v>6</v>
      </c>
      <c r="X9" s="422"/>
      <c r="Y9" s="68" t="s">
        <v>51</v>
      </c>
      <c r="Z9" s="68"/>
      <c r="AA9" s="68"/>
      <c r="AB9" s="68"/>
      <c r="AC9" s="68"/>
      <c r="AD9" s="68"/>
      <c r="AE9" s="68"/>
      <c r="AF9" s="68"/>
      <c r="AG9" s="68"/>
      <c r="AH9" s="68"/>
      <c r="AI9" s="68"/>
      <c r="AJ9" s="68"/>
      <c r="AK9" s="81"/>
      <c r="AL9" s="122"/>
      <c r="AM9" s="124"/>
      <c r="AN9" s="124"/>
      <c r="AO9" s="124"/>
      <c r="AP9" s="124"/>
    </row>
    <row r="10" spans="1:42" s="126" customFormat="1" ht="18" customHeight="1" x14ac:dyDescent="0.15">
      <c r="A10" s="124"/>
      <c r="B10" s="124"/>
      <c r="C10" s="441"/>
      <c r="D10" s="296"/>
      <c r="E10" s="296"/>
      <c r="F10" s="296"/>
      <c r="G10" s="296"/>
      <c r="H10" s="296"/>
      <c r="I10" s="296"/>
      <c r="J10" s="297"/>
      <c r="K10" s="33" t="s">
        <v>52</v>
      </c>
      <c r="L10" s="300" t="s">
        <v>264</v>
      </c>
      <c r="M10" s="300"/>
      <c r="N10" s="78"/>
      <c r="O10" s="76" t="s">
        <v>13</v>
      </c>
      <c r="P10" s="78"/>
      <c r="Q10" s="76" t="s">
        <v>14</v>
      </c>
      <c r="R10" s="78"/>
      <c r="S10" s="76" t="s">
        <v>15</v>
      </c>
      <c r="T10" s="301"/>
      <c r="U10" s="301"/>
      <c r="V10" s="301"/>
      <c r="W10" s="300" t="s">
        <v>6</v>
      </c>
      <c r="X10" s="302"/>
      <c r="Y10" s="68"/>
      <c r="Z10" s="68"/>
      <c r="AA10" s="68"/>
      <c r="AB10" s="68"/>
      <c r="AC10" s="68"/>
      <c r="AD10" s="68"/>
      <c r="AE10" s="68"/>
      <c r="AF10" s="68"/>
      <c r="AG10" s="68"/>
      <c r="AH10" s="68"/>
      <c r="AI10" s="68"/>
      <c r="AJ10" s="68"/>
      <c r="AK10" s="81"/>
      <c r="AL10" s="122"/>
      <c r="AM10" s="124"/>
      <c r="AN10" s="124"/>
      <c r="AO10" s="124"/>
      <c r="AP10" s="124"/>
    </row>
    <row r="11" spans="1:42" s="126" customFormat="1" ht="18" customHeight="1" thickBot="1" x14ac:dyDescent="0.2">
      <c r="A11" s="124"/>
      <c r="B11" s="124"/>
      <c r="C11" s="441"/>
      <c r="D11" s="296"/>
      <c r="E11" s="296"/>
      <c r="F11" s="296"/>
      <c r="G11" s="296"/>
      <c r="H11" s="296"/>
      <c r="I11" s="296"/>
      <c r="J11" s="297"/>
      <c r="K11" s="20" t="s">
        <v>53</v>
      </c>
      <c r="L11" s="300" t="s">
        <v>264</v>
      </c>
      <c r="M11" s="300"/>
      <c r="N11" s="83"/>
      <c r="O11" s="82" t="s">
        <v>13</v>
      </c>
      <c r="P11" s="83"/>
      <c r="Q11" s="82" t="s">
        <v>14</v>
      </c>
      <c r="R11" s="83"/>
      <c r="S11" s="82" t="s">
        <v>15</v>
      </c>
      <c r="T11" s="405"/>
      <c r="U11" s="405"/>
      <c r="V11" s="405"/>
      <c r="W11" s="406" t="s">
        <v>6</v>
      </c>
      <c r="X11" s="407"/>
      <c r="Y11" s="446" t="s">
        <v>264</v>
      </c>
      <c r="Z11" s="412"/>
      <c r="AA11" s="75"/>
      <c r="AB11" s="72" t="s">
        <v>13</v>
      </c>
      <c r="AC11" s="75"/>
      <c r="AD11" s="72" t="s">
        <v>14</v>
      </c>
      <c r="AE11" s="75"/>
      <c r="AF11" s="72" t="s">
        <v>15</v>
      </c>
      <c r="AG11" s="411"/>
      <c r="AH11" s="411"/>
      <c r="AI11" s="411"/>
      <c r="AJ11" s="412" t="s">
        <v>6</v>
      </c>
      <c r="AK11" s="413"/>
      <c r="AL11" s="122"/>
      <c r="AM11" s="124"/>
      <c r="AN11" s="124"/>
      <c r="AO11" s="124"/>
      <c r="AP11" s="124"/>
    </row>
    <row r="12" spans="1:42" s="126" customFormat="1" ht="17.25" customHeight="1" thickBot="1" x14ac:dyDescent="0.2">
      <c r="A12" s="124"/>
      <c r="B12" s="124"/>
      <c r="C12" s="442"/>
      <c r="D12" s="397" t="s">
        <v>54</v>
      </c>
      <c r="E12" s="398"/>
      <c r="F12" s="398"/>
      <c r="G12" s="398"/>
      <c r="H12" s="398"/>
      <c r="I12" s="398"/>
      <c r="J12" s="399"/>
      <c r="K12" s="84"/>
      <c r="L12" s="400" t="s">
        <v>247</v>
      </c>
      <c r="M12" s="400"/>
      <c r="N12" s="86">
        <f>様式第７号!O19</f>
        <v>0</v>
      </c>
      <c r="O12" s="85" t="s">
        <v>13</v>
      </c>
      <c r="P12" s="86">
        <f>様式第７号!S19</f>
        <v>0</v>
      </c>
      <c r="Q12" s="85" t="s">
        <v>14</v>
      </c>
      <c r="R12" s="86">
        <f>様式第７号!W19</f>
        <v>0</v>
      </c>
      <c r="S12" s="85" t="s">
        <v>15</v>
      </c>
      <c r="T12" s="401">
        <f>貸付日他!D4</f>
        <v>0</v>
      </c>
      <c r="U12" s="401"/>
      <c r="V12" s="401"/>
      <c r="W12" s="400" t="s">
        <v>6</v>
      </c>
      <c r="X12" s="402"/>
      <c r="Y12" s="403" t="s">
        <v>55</v>
      </c>
      <c r="Z12" s="404"/>
      <c r="AA12" s="404"/>
      <c r="AB12" s="404"/>
      <c r="AC12" s="404"/>
      <c r="AD12" s="404"/>
      <c r="AE12" s="404"/>
      <c r="AF12" s="404"/>
      <c r="AG12" s="401">
        <f>様式第７号!AA14</f>
        <v>0</v>
      </c>
      <c r="AH12" s="401"/>
      <c r="AI12" s="401"/>
      <c r="AJ12" s="400" t="s">
        <v>6</v>
      </c>
      <c r="AK12" s="402"/>
      <c r="AL12" s="122"/>
      <c r="AM12" s="124"/>
      <c r="AN12" s="124"/>
      <c r="AO12" s="124"/>
      <c r="AP12" s="124"/>
    </row>
    <row r="13" spans="1:42" s="126" customFormat="1" ht="18" customHeight="1" x14ac:dyDescent="0.15">
      <c r="A13" s="124"/>
      <c r="B13" s="124"/>
      <c r="C13" s="441"/>
      <c r="D13" s="296" t="s">
        <v>56</v>
      </c>
      <c r="E13" s="296"/>
      <c r="F13" s="296"/>
      <c r="G13" s="296"/>
      <c r="H13" s="296"/>
      <c r="I13" s="296"/>
      <c r="J13" s="297"/>
      <c r="K13" s="33" t="s">
        <v>57</v>
      </c>
      <c r="L13" s="300" t="s">
        <v>247</v>
      </c>
      <c r="M13" s="300"/>
      <c r="N13" s="78"/>
      <c r="O13" s="76" t="s">
        <v>150</v>
      </c>
      <c r="P13" s="78"/>
      <c r="Q13" s="76" t="s">
        <v>151</v>
      </c>
      <c r="R13" s="78"/>
      <c r="S13" s="76" t="s">
        <v>152</v>
      </c>
      <c r="T13" s="301"/>
      <c r="U13" s="301"/>
      <c r="V13" s="301"/>
      <c r="W13" s="300" t="s">
        <v>6</v>
      </c>
      <c r="X13" s="302"/>
      <c r="Y13" s="68" t="s">
        <v>58</v>
      </c>
      <c r="Z13" s="68"/>
      <c r="AA13" s="68"/>
      <c r="AB13" s="68"/>
      <c r="AC13" s="68"/>
      <c r="AD13" s="68"/>
      <c r="AE13" s="68"/>
      <c r="AF13" s="68"/>
      <c r="AG13" s="68"/>
      <c r="AH13" s="68"/>
      <c r="AI13" s="68"/>
      <c r="AJ13" s="68"/>
      <c r="AK13" s="81"/>
      <c r="AL13" s="122"/>
      <c r="AM13" s="124"/>
      <c r="AN13" s="124"/>
      <c r="AO13" s="124"/>
      <c r="AP13" s="124"/>
    </row>
    <row r="14" spans="1:42" s="126" customFormat="1" ht="18" customHeight="1" x14ac:dyDescent="0.15">
      <c r="A14" s="124"/>
      <c r="B14" s="124"/>
      <c r="C14" s="441"/>
      <c r="D14" s="296"/>
      <c r="E14" s="296"/>
      <c r="F14" s="296"/>
      <c r="G14" s="296"/>
      <c r="H14" s="296"/>
      <c r="I14" s="296"/>
      <c r="J14" s="297"/>
      <c r="K14" s="33" t="s">
        <v>52</v>
      </c>
      <c r="L14" s="300" t="s">
        <v>247</v>
      </c>
      <c r="M14" s="300"/>
      <c r="N14" s="78"/>
      <c r="O14" s="76" t="s">
        <v>13</v>
      </c>
      <c r="P14" s="78"/>
      <c r="Q14" s="76" t="s">
        <v>14</v>
      </c>
      <c r="R14" s="78"/>
      <c r="S14" s="76" t="s">
        <v>15</v>
      </c>
      <c r="T14" s="301"/>
      <c r="U14" s="301"/>
      <c r="V14" s="301"/>
      <c r="W14" s="300" t="s">
        <v>6</v>
      </c>
      <c r="X14" s="302"/>
      <c r="Y14" s="68"/>
      <c r="Z14" s="68"/>
      <c r="AA14" s="68"/>
      <c r="AB14" s="68"/>
      <c r="AC14" s="68"/>
      <c r="AD14" s="68"/>
      <c r="AE14" s="68"/>
      <c r="AF14" s="68"/>
      <c r="AG14" s="68"/>
      <c r="AH14" s="68"/>
      <c r="AI14" s="68"/>
      <c r="AJ14" s="68"/>
      <c r="AK14" s="81"/>
      <c r="AL14" s="122"/>
      <c r="AM14" s="124"/>
      <c r="AN14" s="124"/>
      <c r="AO14" s="124"/>
      <c r="AP14" s="124"/>
    </row>
    <row r="15" spans="1:42" s="126" customFormat="1" ht="18" customHeight="1" x14ac:dyDescent="0.15">
      <c r="A15" s="124"/>
      <c r="B15" s="124"/>
      <c r="C15" s="443"/>
      <c r="D15" s="298"/>
      <c r="E15" s="298"/>
      <c r="F15" s="298"/>
      <c r="G15" s="298"/>
      <c r="H15" s="298"/>
      <c r="I15" s="298"/>
      <c r="J15" s="299"/>
      <c r="K15" s="33" t="s">
        <v>53</v>
      </c>
      <c r="L15" s="300" t="s">
        <v>247</v>
      </c>
      <c r="M15" s="300"/>
      <c r="N15" s="78"/>
      <c r="O15" s="76" t="s">
        <v>13</v>
      </c>
      <c r="P15" s="78"/>
      <c r="Q15" s="76" t="s">
        <v>14</v>
      </c>
      <c r="R15" s="78"/>
      <c r="S15" s="76" t="s">
        <v>15</v>
      </c>
      <c r="T15" s="301"/>
      <c r="U15" s="301"/>
      <c r="V15" s="301"/>
      <c r="W15" s="300" t="s">
        <v>6</v>
      </c>
      <c r="X15" s="302"/>
      <c r="Y15" s="68"/>
      <c r="Z15" s="68"/>
      <c r="AA15" s="68"/>
      <c r="AB15" s="68"/>
      <c r="AC15" s="68"/>
      <c r="AD15" s="68"/>
      <c r="AE15" s="68"/>
      <c r="AF15" s="68"/>
      <c r="AG15" s="439"/>
      <c r="AH15" s="439"/>
      <c r="AI15" s="439"/>
      <c r="AJ15" s="415" t="s">
        <v>6</v>
      </c>
      <c r="AK15" s="418"/>
      <c r="AL15" s="122"/>
      <c r="AM15" s="124"/>
      <c r="AN15" s="124"/>
      <c r="AO15" s="124"/>
      <c r="AP15" s="124"/>
    </row>
    <row r="16" spans="1:42" s="126" customFormat="1" ht="24" customHeight="1" x14ac:dyDescent="0.15">
      <c r="A16" s="124"/>
      <c r="B16" s="124"/>
      <c r="C16" s="347" t="s">
        <v>184</v>
      </c>
      <c r="D16" s="321" t="s">
        <v>59</v>
      </c>
      <c r="E16" s="385"/>
      <c r="F16" s="385"/>
      <c r="G16" s="385"/>
      <c r="H16" s="385"/>
      <c r="I16" s="385"/>
      <c r="J16" s="385"/>
      <c r="K16" s="385"/>
      <c r="L16" s="386"/>
      <c r="M16" s="320" t="s">
        <v>60</v>
      </c>
      <c r="N16" s="385"/>
      <c r="O16" s="385"/>
      <c r="P16" s="385"/>
      <c r="Q16" s="386"/>
      <c r="R16" s="353" t="s">
        <v>61</v>
      </c>
      <c r="S16" s="354"/>
      <c r="T16" s="354"/>
      <c r="U16" s="354"/>
      <c r="V16" s="355"/>
      <c r="W16" s="356" t="s">
        <v>189</v>
      </c>
      <c r="X16" s="357"/>
      <c r="Y16" s="357"/>
      <c r="Z16" s="357"/>
      <c r="AA16" s="357"/>
      <c r="AB16" s="356" t="s">
        <v>62</v>
      </c>
      <c r="AC16" s="357"/>
      <c r="AD16" s="357"/>
      <c r="AE16" s="357"/>
      <c r="AF16" s="357"/>
      <c r="AG16" s="356" t="s">
        <v>63</v>
      </c>
      <c r="AH16" s="357"/>
      <c r="AI16" s="357"/>
      <c r="AJ16" s="357"/>
      <c r="AK16" s="358"/>
      <c r="AL16" s="122"/>
      <c r="AM16" s="124"/>
      <c r="AN16" s="124"/>
      <c r="AO16" s="124"/>
      <c r="AP16" s="124"/>
    </row>
    <row r="17" spans="1:42" s="126" customFormat="1" ht="13.5" customHeight="1" x14ac:dyDescent="0.15">
      <c r="A17" s="124"/>
      <c r="B17" s="124"/>
      <c r="C17" s="383"/>
      <c r="D17" s="277"/>
      <c r="E17" s="278"/>
      <c r="F17" s="278"/>
      <c r="G17" s="278"/>
      <c r="H17" s="278"/>
      <c r="I17" s="278"/>
      <c r="J17" s="278"/>
      <c r="K17" s="278"/>
      <c r="L17" s="279"/>
      <c r="M17" s="293" t="s">
        <v>6</v>
      </c>
      <c r="N17" s="294"/>
      <c r="O17" s="294"/>
      <c r="P17" s="294"/>
      <c r="Q17" s="295"/>
      <c r="R17" s="293" t="s">
        <v>6</v>
      </c>
      <c r="S17" s="294"/>
      <c r="T17" s="294"/>
      <c r="U17" s="294"/>
      <c r="V17" s="295"/>
      <c r="W17" s="293" t="s">
        <v>6</v>
      </c>
      <c r="X17" s="294"/>
      <c r="Y17" s="294"/>
      <c r="Z17" s="294"/>
      <c r="AA17" s="295"/>
      <c r="AB17" s="293" t="s">
        <v>6</v>
      </c>
      <c r="AC17" s="294"/>
      <c r="AD17" s="294"/>
      <c r="AE17" s="294"/>
      <c r="AF17" s="295"/>
      <c r="AG17" s="293" t="s">
        <v>6</v>
      </c>
      <c r="AH17" s="294"/>
      <c r="AI17" s="294"/>
      <c r="AJ17" s="294"/>
      <c r="AK17" s="295"/>
      <c r="AL17" s="122"/>
      <c r="AM17" s="124"/>
      <c r="AN17" s="124"/>
      <c r="AO17" s="124"/>
      <c r="AP17" s="124"/>
    </row>
    <row r="18" spans="1:42" s="126" customFormat="1" ht="13.5" customHeight="1" x14ac:dyDescent="0.15">
      <c r="A18" s="124"/>
      <c r="B18" s="124"/>
      <c r="C18" s="383"/>
      <c r="D18" s="387"/>
      <c r="E18" s="388"/>
      <c r="F18" s="388"/>
      <c r="G18" s="388"/>
      <c r="H18" s="388"/>
      <c r="I18" s="388"/>
      <c r="J18" s="388"/>
      <c r="K18" s="388"/>
      <c r="L18" s="389"/>
      <c r="M18" s="56"/>
      <c r="N18" s="283">
        <f>S18+X18+AC18+AH18</f>
        <v>0</v>
      </c>
      <c r="O18" s="382"/>
      <c r="P18" s="382"/>
      <c r="Q18" s="382"/>
      <c r="R18" s="53"/>
      <c r="S18" s="280"/>
      <c r="T18" s="280"/>
      <c r="U18" s="280"/>
      <c r="V18" s="280"/>
      <c r="W18" s="57"/>
      <c r="X18" s="280"/>
      <c r="Y18" s="280"/>
      <c r="Z18" s="280"/>
      <c r="AA18" s="281"/>
      <c r="AB18" s="58"/>
      <c r="AC18" s="280"/>
      <c r="AD18" s="280"/>
      <c r="AE18" s="280"/>
      <c r="AF18" s="280"/>
      <c r="AG18" s="57"/>
      <c r="AH18" s="280"/>
      <c r="AI18" s="280"/>
      <c r="AJ18" s="280"/>
      <c r="AK18" s="281"/>
      <c r="AL18" s="122"/>
      <c r="AM18" s="124"/>
      <c r="AN18" s="124"/>
      <c r="AO18" s="124"/>
      <c r="AP18" s="124"/>
    </row>
    <row r="19" spans="1:42" s="126" customFormat="1" ht="13.5" customHeight="1" x14ac:dyDescent="0.15">
      <c r="A19" s="124"/>
      <c r="B19" s="124"/>
      <c r="C19" s="383"/>
      <c r="D19" s="387"/>
      <c r="E19" s="388"/>
      <c r="F19" s="388"/>
      <c r="G19" s="388"/>
      <c r="H19" s="388"/>
      <c r="I19" s="388"/>
      <c r="J19" s="388"/>
      <c r="K19" s="388"/>
      <c r="L19" s="389"/>
      <c r="M19" s="153"/>
      <c r="N19" s="390">
        <f t="shared" ref="N19:N30" si="0">S19+X19+AC19+AH19</f>
        <v>0</v>
      </c>
      <c r="O19" s="391"/>
      <c r="P19" s="391"/>
      <c r="Q19" s="391"/>
      <c r="R19" s="154"/>
      <c r="S19" s="392"/>
      <c r="T19" s="392"/>
      <c r="U19" s="392"/>
      <c r="V19" s="392"/>
      <c r="W19" s="155"/>
      <c r="X19" s="392"/>
      <c r="Y19" s="392"/>
      <c r="Z19" s="392"/>
      <c r="AA19" s="393"/>
      <c r="AB19" s="156"/>
      <c r="AC19" s="392"/>
      <c r="AD19" s="392"/>
      <c r="AE19" s="392"/>
      <c r="AF19" s="392"/>
      <c r="AG19" s="155"/>
      <c r="AH19" s="392"/>
      <c r="AI19" s="392"/>
      <c r="AJ19" s="392"/>
      <c r="AK19" s="393"/>
      <c r="AL19" s="122"/>
      <c r="AM19" s="125"/>
      <c r="AN19" s="124"/>
      <c r="AO19" s="124"/>
      <c r="AP19" s="124"/>
    </row>
    <row r="20" spans="1:42" s="126" customFormat="1" ht="13.5" customHeight="1" x14ac:dyDescent="0.15">
      <c r="A20" s="124"/>
      <c r="B20" s="124"/>
      <c r="C20" s="383"/>
      <c r="D20" s="374"/>
      <c r="E20" s="375"/>
      <c r="F20" s="375"/>
      <c r="G20" s="375"/>
      <c r="H20" s="375"/>
      <c r="I20" s="375"/>
      <c r="J20" s="375"/>
      <c r="K20" s="375"/>
      <c r="L20" s="376"/>
      <c r="M20" s="62"/>
      <c r="N20" s="323">
        <f t="shared" si="0"/>
        <v>0</v>
      </c>
      <c r="O20" s="324"/>
      <c r="P20" s="324"/>
      <c r="Q20" s="324"/>
      <c r="R20" s="61"/>
      <c r="S20" s="334"/>
      <c r="T20" s="334"/>
      <c r="U20" s="334"/>
      <c r="V20" s="334"/>
      <c r="W20" s="157"/>
      <c r="X20" s="334"/>
      <c r="Y20" s="334"/>
      <c r="Z20" s="334"/>
      <c r="AA20" s="335"/>
      <c r="AB20" s="158"/>
      <c r="AC20" s="334"/>
      <c r="AD20" s="334"/>
      <c r="AE20" s="334"/>
      <c r="AF20" s="334"/>
      <c r="AG20" s="157"/>
      <c r="AH20" s="334"/>
      <c r="AI20" s="334"/>
      <c r="AJ20" s="334"/>
      <c r="AK20" s="335"/>
      <c r="AL20" s="122"/>
      <c r="AM20" s="125"/>
      <c r="AN20" s="124"/>
      <c r="AO20" s="124"/>
      <c r="AP20" s="124"/>
    </row>
    <row r="21" spans="1:42" s="126" customFormat="1" ht="13.5" customHeight="1" x14ac:dyDescent="0.15">
      <c r="A21" s="124"/>
      <c r="B21" s="124"/>
      <c r="C21" s="383"/>
      <c r="D21" s="377"/>
      <c r="E21" s="378"/>
      <c r="F21" s="378"/>
      <c r="G21" s="378"/>
      <c r="H21" s="378"/>
      <c r="I21" s="378"/>
      <c r="J21" s="378"/>
      <c r="K21" s="378"/>
      <c r="L21" s="379"/>
      <c r="M21" s="54"/>
      <c r="N21" s="345">
        <f t="shared" si="0"/>
        <v>0</v>
      </c>
      <c r="O21" s="346"/>
      <c r="P21" s="346"/>
      <c r="Q21" s="346"/>
      <c r="R21" s="55"/>
      <c r="S21" s="325"/>
      <c r="T21" s="325"/>
      <c r="U21" s="325"/>
      <c r="V21" s="325"/>
      <c r="W21" s="59"/>
      <c r="X21" s="325"/>
      <c r="Y21" s="325"/>
      <c r="Z21" s="325"/>
      <c r="AA21" s="326"/>
      <c r="AB21" s="60"/>
      <c r="AC21" s="325"/>
      <c r="AD21" s="325"/>
      <c r="AE21" s="325"/>
      <c r="AF21" s="325"/>
      <c r="AG21" s="59"/>
      <c r="AH21" s="325"/>
      <c r="AI21" s="325"/>
      <c r="AJ21" s="325"/>
      <c r="AK21" s="326"/>
      <c r="AL21" s="122"/>
      <c r="AM21" s="125"/>
      <c r="AN21" s="124"/>
      <c r="AO21" s="124"/>
      <c r="AP21" s="124"/>
    </row>
    <row r="22" spans="1:42" s="126" customFormat="1" ht="13.5" customHeight="1" x14ac:dyDescent="0.15">
      <c r="A22" s="124"/>
      <c r="B22" s="124"/>
      <c r="C22" s="383"/>
      <c r="D22" s="374"/>
      <c r="E22" s="375"/>
      <c r="F22" s="375"/>
      <c r="G22" s="375"/>
      <c r="H22" s="375"/>
      <c r="I22" s="375"/>
      <c r="J22" s="375"/>
      <c r="K22" s="375"/>
      <c r="L22" s="376"/>
      <c r="M22" s="62"/>
      <c r="N22" s="323">
        <f>S22+X22+AC22+AH22</f>
        <v>0</v>
      </c>
      <c r="O22" s="324"/>
      <c r="P22" s="324"/>
      <c r="Q22" s="324"/>
      <c r="R22" s="61"/>
      <c r="S22" s="334"/>
      <c r="T22" s="334"/>
      <c r="U22" s="334"/>
      <c r="V22" s="334"/>
      <c r="W22" s="157"/>
      <c r="X22" s="334"/>
      <c r="Y22" s="334"/>
      <c r="Z22" s="334"/>
      <c r="AA22" s="335"/>
      <c r="AB22" s="158"/>
      <c r="AC22" s="334"/>
      <c r="AD22" s="334"/>
      <c r="AE22" s="334"/>
      <c r="AF22" s="334"/>
      <c r="AG22" s="157"/>
      <c r="AH22" s="334"/>
      <c r="AI22" s="334"/>
      <c r="AJ22" s="334"/>
      <c r="AK22" s="335"/>
      <c r="AL22" s="122"/>
      <c r="AM22" s="124"/>
      <c r="AN22" s="124"/>
      <c r="AO22" s="124"/>
      <c r="AP22" s="124"/>
    </row>
    <row r="23" spans="1:42" s="126" customFormat="1" ht="13.5" customHeight="1" x14ac:dyDescent="0.15">
      <c r="A23" s="124"/>
      <c r="B23" s="124"/>
      <c r="C23" s="383"/>
      <c r="D23" s="284"/>
      <c r="E23" s="285"/>
      <c r="F23" s="285"/>
      <c r="G23" s="285"/>
      <c r="H23" s="285"/>
      <c r="I23" s="285"/>
      <c r="J23" s="285"/>
      <c r="K23" s="285"/>
      <c r="L23" s="286"/>
      <c r="M23" s="56"/>
      <c r="N23" s="282">
        <f t="shared" si="0"/>
        <v>0</v>
      </c>
      <c r="O23" s="282"/>
      <c r="P23" s="282"/>
      <c r="Q23" s="283"/>
      <c r="R23" s="53"/>
      <c r="S23" s="280"/>
      <c r="T23" s="280"/>
      <c r="U23" s="280"/>
      <c r="V23" s="281"/>
      <c r="W23" s="57"/>
      <c r="X23" s="280"/>
      <c r="Y23" s="280"/>
      <c r="Z23" s="280"/>
      <c r="AA23" s="281"/>
      <c r="AB23" s="58"/>
      <c r="AC23" s="280"/>
      <c r="AD23" s="280"/>
      <c r="AE23" s="280"/>
      <c r="AF23" s="281"/>
      <c r="AG23" s="57"/>
      <c r="AH23" s="280"/>
      <c r="AI23" s="280"/>
      <c r="AJ23" s="280"/>
      <c r="AK23" s="281"/>
      <c r="AL23" s="122"/>
      <c r="AM23" s="124"/>
      <c r="AN23" s="124"/>
      <c r="AO23" s="124"/>
      <c r="AP23" s="124"/>
    </row>
    <row r="24" spans="1:42" s="126" customFormat="1" ht="13.5" customHeight="1" x14ac:dyDescent="0.15">
      <c r="A24" s="124"/>
      <c r="B24" s="124"/>
      <c r="C24" s="383"/>
      <c r="D24" s="374"/>
      <c r="E24" s="375"/>
      <c r="F24" s="375"/>
      <c r="G24" s="375"/>
      <c r="H24" s="375"/>
      <c r="I24" s="375"/>
      <c r="J24" s="375"/>
      <c r="K24" s="375"/>
      <c r="L24" s="376"/>
      <c r="M24" s="62"/>
      <c r="N24" s="323">
        <f t="shared" si="0"/>
        <v>0</v>
      </c>
      <c r="O24" s="324"/>
      <c r="P24" s="324"/>
      <c r="Q24" s="324"/>
      <c r="R24" s="61"/>
      <c r="S24" s="334"/>
      <c r="T24" s="334"/>
      <c r="U24" s="334"/>
      <c r="V24" s="334"/>
      <c r="W24" s="157"/>
      <c r="X24" s="334"/>
      <c r="Y24" s="334"/>
      <c r="Z24" s="334"/>
      <c r="AA24" s="335"/>
      <c r="AB24" s="158"/>
      <c r="AC24" s="334"/>
      <c r="AD24" s="334"/>
      <c r="AE24" s="334"/>
      <c r="AF24" s="334"/>
      <c r="AG24" s="157"/>
      <c r="AH24" s="334"/>
      <c r="AI24" s="334"/>
      <c r="AJ24" s="334"/>
      <c r="AK24" s="335"/>
      <c r="AL24" s="122"/>
      <c r="AM24" s="124"/>
      <c r="AN24" s="124"/>
      <c r="AO24" s="124"/>
      <c r="AP24" s="124"/>
    </row>
    <row r="25" spans="1:42" s="126" customFormat="1" ht="13.5" customHeight="1" x14ac:dyDescent="0.15">
      <c r="A25" s="124"/>
      <c r="B25" s="124"/>
      <c r="C25" s="383"/>
      <c r="D25" s="284"/>
      <c r="E25" s="380"/>
      <c r="F25" s="380"/>
      <c r="G25" s="380"/>
      <c r="H25" s="380"/>
      <c r="I25" s="380"/>
      <c r="J25" s="380"/>
      <c r="K25" s="380"/>
      <c r="L25" s="381"/>
      <c r="M25" s="56"/>
      <c r="N25" s="283">
        <f t="shared" si="0"/>
        <v>0</v>
      </c>
      <c r="O25" s="382"/>
      <c r="P25" s="382"/>
      <c r="Q25" s="382"/>
      <c r="R25" s="53"/>
      <c r="S25" s="280"/>
      <c r="T25" s="280"/>
      <c r="U25" s="280"/>
      <c r="V25" s="280"/>
      <c r="W25" s="57"/>
      <c r="X25" s="280"/>
      <c r="Y25" s="280"/>
      <c r="Z25" s="280"/>
      <c r="AA25" s="281"/>
      <c r="AB25" s="58"/>
      <c r="AC25" s="280"/>
      <c r="AD25" s="280"/>
      <c r="AE25" s="280"/>
      <c r="AF25" s="280"/>
      <c r="AG25" s="57"/>
      <c r="AH25" s="280"/>
      <c r="AI25" s="280"/>
      <c r="AJ25" s="280"/>
      <c r="AK25" s="281"/>
      <c r="AL25" s="122"/>
      <c r="AM25" s="124"/>
      <c r="AN25" s="124"/>
      <c r="AO25" s="124"/>
      <c r="AP25" s="124"/>
    </row>
    <row r="26" spans="1:42" s="126" customFormat="1" ht="13.5" customHeight="1" x14ac:dyDescent="0.15">
      <c r="A26" s="124"/>
      <c r="B26" s="124"/>
      <c r="C26" s="383"/>
      <c r="D26" s="374"/>
      <c r="E26" s="375"/>
      <c r="F26" s="375"/>
      <c r="G26" s="375"/>
      <c r="H26" s="375"/>
      <c r="I26" s="375"/>
      <c r="J26" s="375"/>
      <c r="K26" s="375"/>
      <c r="L26" s="376"/>
      <c r="M26" s="62"/>
      <c r="N26" s="323">
        <f t="shared" si="0"/>
        <v>0</v>
      </c>
      <c r="O26" s="324"/>
      <c r="P26" s="324"/>
      <c r="Q26" s="324"/>
      <c r="R26" s="61"/>
      <c r="S26" s="334"/>
      <c r="T26" s="334"/>
      <c r="U26" s="334"/>
      <c r="V26" s="334"/>
      <c r="W26" s="157"/>
      <c r="X26" s="334"/>
      <c r="Y26" s="334"/>
      <c r="Z26" s="334"/>
      <c r="AA26" s="335"/>
      <c r="AB26" s="158"/>
      <c r="AC26" s="334"/>
      <c r="AD26" s="334"/>
      <c r="AE26" s="334"/>
      <c r="AF26" s="334"/>
      <c r="AG26" s="157"/>
      <c r="AH26" s="334"/>
      <c r="AI26" s="334"/>
      <c r="AJ26" s="334"/>
      <c r="AK26" s="335"/>
      <c r="AL26" s="122"/>
      <c r="AM26" s="124"/>
      <c r="AN26" s="124"/>
      <c r="AO26" s="124"/>
      <c r="AP26" s="124"/>
    </row>
    <row r="27" spans="1:42" s="126" customFormat="1" ht="13.5" customHeight="1" x14ac:dyDescent="0.15">
      <c r="A27" s="124"/>
      <c r="B27" s="124"/>
      <c r="C27" s="383"/>
      <c r="D27" s="284"/>
      <c r="E27" s="380"/>
      <c r="F27" s="380"/>
      <c r="G27" s="380"/>
      <c r="H27" s="380"/>
      <c r="I27" s="380"/>
      <c r="J27" s="380"/>
      <c r="K27" s="380"/>
      <c r="L27" s="381"/>
      <c r="M27" s="56"/>
      <c r="N27" s="283">
        <f t="shared" si="0"/>
        <v>0</v>
      </c>
      <c r="O27" s="382"/>
      <c r="P27" s="382"/>
      <c r="Q27" s="382"/>
      <c r="R27" s="53"/>
      <c r="S27" s="280"/>
      <c r="T27" s="280"/>
      <c r="U27" s="280"/>
      <c r="V27" s="280"/>
      <c r="W27" s="57"/>
      <c r="X27" s="280"/>
      <c r="Y27" s="280"/>
      <c r="Z27" s="280"/>
      <c r="AA27" s="281"/>
      <c r="AB27" s="58"/>
      <c r="AC27" s="280"/>
      <c r="AD27" s="280"/>
      <c r="AE27" s="280"/>
      <c r="AF27" s="280"/>
      <c r="AG27" s="57"/>
      <c r="AH27" s="280"/>
      <c r="AI27" s="280"/>
      <c r="AJ27" s="280"/>
      <c r="AK27" s="281"/>
      <c r="AL27" s="122"/>
      <c r="AM27" s="124"/>
      <c r="AN27" s="124"/>
      <c r="AO27" s="124"/>
      <c r="AP27" s="124"/>
    </row>
    <row r="28" spans="1:42" s="126" customFormat="1" ht="13.5" customHeight="1" x14ac:dyDescent="0.15">
      <c r="A28" s="124"/>
      <c r="B28" s="124"/>
      <c r="C28" s="383"/>
      <c r="D28" s="374"/>
      <c r="E28" s="375"/>
      <c r="F28" s="375"/>
      <c r="G28" s="375"/>
      <c r="H28" s="375"/>
      <c r="I28" s="375"/>
      <c r="J28" s="375"/>
      <c r="K28" s="375"/>
      <c r="L28" s="376"/>
      <c r="M28" s="62"/>
      <c r="N28" s="323">
        <f t="shared" si="0"/>
        <v>0</v>
      </c>
      <c r="O28" s="324"/>
      <c r="P28" s="324"/>
      <c r="Q28" s="324"/>
      <c r="R28" s="61"/>
      <c r="S28" s="334"/>
      <c r="T28" s="334"/>
      <c r="U28" s="334"/>
      <c r="V28" s="334"/>
      <c r="W28" s="157"/>
      <c r="X28" s="334"/>
      <c r="Y28" s="334"/>
      <c r="Z28" s="334"/>
      <c r="AA28" s="335"/>
      <c r="AB28" s="158"/>
      <c r="AC28" s="334"/>
      <c r="AD28" s="334"/>
      <c r="AE28" s="334"/>
      <c r="AF28" s="334"/>
      <c r="AG28" s="157"/>
      <c r="AH28" s="334"/>
      <c r="AI28" s="334"/>
      <c r="AJ28" s="334"/>
      <c r="AK28" s="335"/>
      <c r="AL28" s="122"/>
      <c r="AM28" s="124"/>
      <c r="AN28" s="124"/>
      <c r="AO28" s="124"/>
      <c r="AP28" s="124"/>
    </row>
    <row r="29" spans="1:42" s="126" customFormat="1" ht="13.5" customHeight="1" x14ac:dyDescent="0.15">
      <c r="A29" s="124"/>
      <c r="B29" s="124"/>
      <c r="C29" s="383"/>
      <c r="D29" s="374"/>
      <c r="E29" s="375"/>
      <c r="F29" s="375"/>
      <c r="G29" s="375"/>
      <c r="H29" s="375"/>
      <c r="I29" s="375"/>
      <c r="J29" s="375"/>
      <c r="K29" s="375"/>
      <c r="L29" s="376"/>
      <c r="M29" s="62"/>
      <c r="N29" s="323">
        <f t="shared" si="0"/>
        <v>0</v>
      </c>
      <c r="O29" s="324"/>
      <c r="P29" s="324"/>
      <c r="Q29" s="324"/>
      <c r="R29" s="61"/>
      <c r="S29" s="334"/>
      <c r="T29" s="334"/>
      <c r="U29" s="334"/>
      <c r="V29" s="334"/>
      <c r="W29" s="157"/>
      <c r="X29" s="334"/>
      <c r="Y29" s="334"/>
      <c r="Z29" s="334"/>
      <c r="AA29" s="335"/>
      <c r="AB29" s="158"/>
      <c r="AC29" s="334"/>
      <c r="AD29" s="334"/>
      <c r="AE29" s="334"/>
      <c r="AF29" s="334"/>
      <c r="AG29" s="157"/>
      <c r="AH29" s="334"/>
      <c r="AI29" s="334"/>
      <c r="AJ29" s="334"/>
      <c r="AK29" s="335"/>
      <c r="AL29" s="122"/>
      <c r="AM29" s="124"/>
      <c r="AN29" s="124"/>
      <c r="AO29" s="124"/>
      <c r="AP29" s="124"/>
    </row>
    <row r="30" spans="1:42" s="126" customFormat="1" ht="13.5" customHeight="1" x14ac:dyDescent="0.15">
      <c r="A30" s="124"/>
      <c r="B30" s="124"/>
      <c r="C30" s="383"/>
      <c r="D30" s="377"/>
      <c r="E30" s="378"/>
      <c r="F30" s="378"/>
      <c r="G30" s="378"/>
      <c r="H30" s="378"/>
      <c r="I30" s="378"/>
      <c r="J30" s="378"/>
      <c r="K30" s="378"/>
      <c r="L30" s="379"/>
      <c r="M30" s="54"/>
      <c r="N30" s="345">
        <f t="shared" si="0"/>
        <v>0</v>
      </c>
      <c r="O30" s="346"/>
      <c r="P30" s="346"/>
      <c r="Q30" s="346"/>
      <c r="R30" s="55"/>
      <c r="S30" s="325"/>
      <c r="T30" s="325"/>
      <c r="U30" s="325"/>
      <c r="V30" s="325"/>
      <c r="W30" s="59"/>
      <c r="X30" s="325"/>
      <c r="Y30" s="325"/>
      <c r="Z30" s="325"/>
      <c r="AA30" s="326"/>
      <c r="AB30" s="60"/>
      <c r="AC30" s="325"/>
      <c r="AD30" s="325"/>
      <c r="AE30" s="325"/>
      <c r="AF30" s="325"/>
      <c r="AG30" s="59"/>
      <c r="AH30" s="325"/>
      <c r="AI30" s="325"/>
      <c r="AJ30" s="325"/>
      <c r="AK30" s="326"/>
      <c r="AL30" s="122"/>
      <c r="AM30" s="124"/>
      <c r="AN30" s="124"/>
      <c r="AO30" s="124"/>
      <c r="AP30" s="124"/>
    </row>
    <row r="31" spans="1:42" s="126" customFormat="1" ht="13.5" customHeight="1" x14ac:dyDescent="0.15">
      <c r="A31" s="124"/>
      <c r="B31" s="124"/>
      <c r="C31" s="384"/>
      <c r="D31" s="327" t="s">
        <v>153</v>
      </c>
      <c r="E31" s="328"/>
      <c r="F31" s="328"/>
      <c r="G31" s="328"/>
      <c r="H31" s="328"/>
      <c r="I31" s="328"/>
      <c r="J31" s="328"/>
      <c r="K31" s="328"/>
      <c r="L31" s="329"/>
      <c r="M31" s="59"/>
      <c r="N31" s="345">
        <f>S31+X31+AC31+AH31</f>
        <v>0</v>
      </c>
      <c r="O31" s="346"/>
      <c r="P31" s="346"/>
      <c r="Q31" s="346"/>
      <c r="R31" s="60"/>
      <c r="S31" s="330">
        <f>SUM(S18:V30)</f>
        <v>0</v>
      </c>
      <c r="T31" s="330"/>
      <c r="U31" s="330"/>
      <c r="V31" s="330"/>
      <c r="W31" s="59"/>
      <c r="X31" s="330">
        <f>SUM(X18:AA30)</f>
        <v>0</v>
      </c>
      <c r="Y31" s="330"/>
      <c r="Z31" s="330"/>
      <c r="AA31" s="345"/>
      <c r="AB31" s="60"/>
      <c r="AC31" s="330">
        <f>SUM(AC18:AF30)</f>
        <v>0</v>
      </c>
      <c r="AD31" s="330"/>
      <c r="AE31" s="330"/>
      <c r="AF31" s="330"/>
      <c r="AG31" s="59"/>
      <c r="AH31" s="330">
        <f>SUM(AH18:AK30)</f>
        <v>0</v>
      </c>
      <c r="AI31" s="330"/>
      <c r="AJ31" s="330"/>
      <c r="AK31" s="345"/>
      <c r="AL31" s="122"/>
      <c r="AM31" s="124"/>
      <c r="AN31" s="124"/>
      <c r="AO31" s="124"/>
      <c r="AP31" s="124"/>
    </row>
    <row r="32" spans="1:42" s="126" customFormat="1" ht="24" customHeight="1" x14ac:dyDescent="0.15">
      <c r="A32" s="124"/>
      <c r="B32" s="124"/>
      <c r="C32" s="347" t="s">
        <v>188</v>
      </c>
      <c r="D32" s="350" t="s">
        <v>64</v>
      </c>
      <c r="E32" s="351"/>
      <c r="F32" s="351"/>
      <c r="G32" s="351"/>
      <c r="H32" s="351"/>
      <c r="I32" s="351"/>
      <c r="J32" s="351"/>
      <c r="K32" s="351"/>
      <c r="L32" s="351"/>
      <c r="M32" s="351"/>
      <c r="N32" s="351"/>
      <c r="O32" s="351"/>
      <c r="P32" s="351"/>
      <c r="Q32" s="352"/>
      <c r="R32" s="353" t="s">
        <v>65</v>
      </c>
      <c r="S32" s="354"/>
      <c r="T32" s="354"/>
      <c r="U32" s="354"/>
      <c r="V32" s="355"/>
      <c r="W32" s="356" t="s">
        <v>185</v>
      </c>
      <c r="X32" s="357"/>
      <c r="Y32" s="357"/>
      <c r="Z32" s="357"/>
      <c r="AA32" s="357"/>
      <c r="AB32" s="356" t="s">
        <v>66</v>
      </c>
      <c r="AC32" s="357"/>
      <c r="AD32" s="357"/>
      <c r="AE32" s="357"/>
      <c r="AF32" s="357"/>
      <c r="AG32" s="356" t="s">
        <v>67</v>
      </c>
      <c r="AH32" s="357"/>
      <c r="AI32" s="357"/>
      <c r="AJ32" s="357"/>
      <c r="AK32" s="358"/>
      <c r="AL32" s="122"/>
      <c r="AM32" s="124"/>
      <c r="AN32" s="124"/>
      <c r="AO32" s="124"/>
      <c r="AP32" s="124"/>
    </row>
    <row r="33" spans="1:42" s="126" customFormat="1" ht="13.5" customHeight="1" x14ac:dyDescent="0.15">
      <c r="A33" s="124"/>
      <c r="B33" s="124"/>
      <c r="C33" s="348"/>
      <c r="D33" s="359" t="s">
        <v>68</v>
      </c>
      <c r="E33" s="362">
        <f>様式第７号!M16</f>
        <v>0</v>
      </c>
      <c r="F33" s="289"/>
      <c r="G33" s="289"/>
      <c r="H33" s="363"/>
      <c r="I33" s="366" t="s">
        <v>42</v>
      </c>
      <c r="J33" s="367"/>
      <c r="K33" s="367"/>
      <c r="L33" s="368"/>
      <c r="M33" s="293" t="s">
        <v>6</v>
      </c>
      <c r="N33" s="294"/>
      <c r="O33" s="294"/>
      <c r="P33" s="294"/>
      <c r="Q33" s="295"/>
      <c r="R33" s="293" t="s">
        <v>6</v>
      </c>
      <c r="S33" s="294"/>
      <c r="T33" s="294"/>
      <c r="U33" s="294"/>
      <c r="V33" s="295"/>
      <c r="W33" s="293" t="s">
        <v>6</v>
      </c>
      <c r="X33" s="294"/>
      <c r="Y33" s="294"/>
      <c r="Z33" s="294"/>
      <c r="AA33" s="295"/>
      <c r="AB33" s="293" t="s">
        <v>6</v>
      </c>
      <c r="AC33" s="294"/>
      <c r="AD33" s="294"/>
      <c r="AE33" s="294"/>
      <c r="AF33" s="295"/>
      <c r="AG33" s="293" t="s">
        <v>6</v>
      </c>
      <c r="AH33" s="294"/>
      <c r="AI33" s="294"/>
      <c r="AJ33" s="294"/>
      <c r="AK33" s="295"/>
      <c r="AL33" s="122"/>
      <c r="AM33" s="124"/>
      <c r="AN33" s="124"/>
      <c r="AO33" s="124"/>
      <c r="AP33" s="124"/>
    </row>
    <row r="34" spans="1:42" s="126" customFormat="1" ht="13.5" customHeight="1" x14ac:dyDescent="0.15">
      <c r="A34" s="124"/>
      <c r="B34" s="124"/>
      <c r="C34" s="348"/>
      <c r="D34" s="360"/>
      <c r="E34" s="364"/>
      <c r="F34" s="291"/>
      <c r="G34" s="291"/>
      <c r="H34" s="365"/>
      <c r="I34" s="369"/>
      <c r="J34" s="370"/>
      <c r="K34" s="370"/>
      <c r="L34" s="371"/>
      <c r="M34" s="54"/>
      <c r="N34" s="330">
        <f>S34+X34+AC34+AH34</f>
        <v>0</v>
      </c>
      <c r="O34" s="330"/>
      <c r="P34" s="330"/>
      <c r="Q34" s="345"/>
      <c r="R34" s="55"/>
      <c r="S34" s="325"/>
      <c r="T34" s="325"/>
      <c r="U34" s="325"/>
      <c r="V34" s="326"/>
      <c r="W34" s="54"/>
      <c r="X34" s="325"/>
      <c r="Y34" s="325"/>
      <c r="Z34" s="325"/>
      <c r="AA34" s="326"/>
      <c r="AB34" s="54"/>
      <c r="AC34" s="325"/>
      <c r="AD34" s="325"/>
      <c r="AE34" s="325"/>
      <c r="AF34" s="326"/>
      <c r="AG34" s="54"/>
      <c r="AH34" s="325"/>
      <c r="AI34" s="325"/>
      <c r="AJ34" s="325"/>
      <c r="AK34" s="326"/>
      <c r="AL34" s="122"/>
      <c r="AM34" s="124"/>
      <c r="AN34" s="124"/>
      <c r="AO34" s="124"/>
      <c r="AP34" s="124"/>
    </row>
    <row r="35" spans="1:42" s="126" customFormat="1" ht="13.5" customHeight="1" x14ac:dyDescent="0.15">
      <c r="A35" s="124"/>
      <c r="B35" s="124"/>
      <c r="C35" s="348"/>
      <c r="D35" s="360"/>
      <c r="E35" s="303" t="s">
        <v>8</v>
      </c>
      <c r="F35" s="304"/>
      <c r="G35" s="304"/>
      <c r="H35" s="305"/>
      <c r="I35" s="372" t="s">
        <v>69</v>
      </c>
      <c r="J35" s="372"/>
      <c r="K35" s="372"/>
      <c r="L35" s="373"/>
      <c r="M35" s="54"/>
      <c r="N35" s="345">
        <f>S35+X35+AC35+AH35</f>
        <v>0</v>
      </c>
      <c r="O35" s="346"/>
      <c r="P35" s="346"/>
      <c r="Q35" s="346"/>
      <c r="R35" s="54"/>
      <c r="S35" s="334"/>
      <c r="T35" s="334"/>
      <c r="U35" s="334"/>
      <c r="V35" s="335"/>
      <c r="W35" s="54"/>
      <c r="X35" s="334"/>
      <c r="Y35" s="334"/>
      <c r="Z35" s="334"/>
      <c r="AA35" s="335"/>
      <c r="AB35" s="54"/>
      <c r="AC35" s="334"/>
      <c r="AD35" s="334"/>
      <c r="AE35" s="334"/>
      <c r="AF35" s="335"/>
      <c r="AG35" s="54"/>
      <c r="AH35" s="334"/>
      <c r="AI35" s="334"/>
      <c r="AJ35" s="334"/>
      <c r="AK35" s="335"/>
      <c r="AL35" s="122"/>
      <c r="AM35" s="124"/>
      <c r="AN35" s="124"/>
      <c r="AO35" s="124"/>
      <c r="AP35" s="124"/>
    </row>
    <row r="36" spans="1:42" s="126" customFormat="1" ht="13.5" customHeight="1" x14ac:dyDescent="0.15">
      <c r="A36" s="199" t="str">
        <f>IF((様式第７号!$M$16="過疎対策"),"過疎対策事業","過疎対策事業以外")</f>
        <v>過疎対策事業以外</v>
      </c>
      <c r="B36" s="124"/>
      <c r="C36" s="348"/>
      <c r="D36" s="360"/>
      <c r="E36" s="465" t="s">
        <v>70</v>
      </c>
      <c r="F36" s="467"/>
      <c r="G36" s="467"/>
      <c r="H36" s="467"/>
      <c r="I36" s="467"/>
      <c r="J36" s="467"/>
      <c r="K36" s="467"/>
      <c r="L36" s="467"/>
      <c r="M36" s="61"/>
      <c r="N36" s="323">
        <f>S36+X36+AC36+AH36</f>
        <v>0</v>
      </c>
      <c r="O36" s="324"/>
      <c r="P36" s="324"/>
      <c r="Q36" s="324"/>
      <c r="R36" s="62"/>
      <c r="S36" s="334"/>
      <c r="T36" s="334"/>
      <c r="U36" s="334"/>
      <c r="V36" s="335"/>
      <c r="W36" s="62"/>
      <c r="X36" s="334"/>
      <c r="Y36" s="334"/>
      <c r="Z36" s="334"/>
      <c r="AA36" s="335"/>
      <c r="AB36" s="62"/>
      <c r="AC36" s="334"/>
      <c r="AD36" s="334"/>
      <c r="AE36" s="334"/>
      <c r="AF36" s="335"/>
      <c r="AG36" s="62"/>
      <c r="AH36" s="334"/>
      <c r="AI36" s="334"/>
      <c r="AJ36" s="334"/>
      <c r="AK36" s="335"/>
      <c r="AL36" s="122"/>
      <c r="AM36" s="124"/>
      <c r="AN36" s="124"/>
      <c r="AO36" s="124"/>
      <c r="AP36" s="124"/>
    </row>
    <row r="37" spans="1:42" s="126" customFormat="1" ht="13.5" customHeight="1" x14ac:dyDescent="0.15">
      <c r="A37" s="124"/>
      <c r="B37" s="124"/>
      <c r="C37" s="348"/>
      <c r="D37" s="361"/>
      <c r="E37" s="466"/>
      <c r="F37" s="467"/>
      <c r="G37" s="467"/>
      <c r="H37" s="467"/>
      <c r="I37" s="467"/>
      <c r="J37" s="467"/>
      <c r="K37" s="467"/>
      <c r="L37" s="467"/>
      <c r="M37" s="55"/>
      <c r="N37" s="323">
        <f>S37+X37+AC37+AH37</f>
        <v>0</v>
      </c>
      <c r="O37" s="324"/>
      <c r="P37" s="324"/>
      <c r="Q37" s="324"/>
      <c r="R37" s="54"/>
      <c r="S37" s="334"/>
      <c r="T37" s="334"/>
      <c r="U37" s="334"/>
      <c r="V37" s="335"/>
      <c r="W37" s="54"/>
      <c r="X37" s="334"/>
      <c r="Y37" s="334"/>
      <c r="Z37" s="334"/>
      <c r="AA37" s="335"/>
      <c r="AB37" s="54"/>
      <c r="AC37" s="334"/>
      <c r="AD37" s="334"/>
      <c r="AE37" s="334"/>
      <c r="AF37" s="335"/>
      <c r="AG37" s="54"/>
      <c r="AH37" s="334"/>
      <c r="AI37" s="334"/>
      <c r="AJ37" s="334"/>
      <c r="AK37" s="335"/>
      <c r="AL37" s="122"/>
      <c r="AM37" s="124"/>
      <c r="AN37" s="124"/>
      <c r="AO37" s="124"/>
      <c r="AP37" s="124"/>
    </row>
    <row r="38" spans="1:42" s="126" customFormat="1" ht="13.5" customHeight="1" x14ac:dyDescent="0.15">
      <c r="A38" s="124"/>
      <c r="B38" s="124"/>
      <c r="C38" s="348"/>
      <c r="D38" s="342" t="s">
        <v>71</v>
      </c>
      <c r="E38" s="339" t="s">
        <v>72</v>
      </c>
      <c r="F38" s="287"/>
      <c r="G38" s="287"/>
      <c r="H38" s="287"/>
      <c r="I38" s="287"/>
      <c r="J38" s="287"/>
      <c r="K38" s="287"/>
      <c r="L38" s="288"/>
      <c r="M38" s="61"/>
      <c r="N38" s="323">
        <f t="shared" ref="N38:N43" si="1">S38+X38+AC38+AH38</f>
        <v>0</v>
      </c>
      <c r="O38" s="324"/>
      <c r="P38" s="324"/>
      <c r="Q38" s="324"/>
      <c r="R38" s="62"/>
      <c r="S38" s="334"/>
      <c r="T38" s="334"/>
      <c r="U38" s="334"/>
      <c r="V38" s="335"/>
      <c r="W38" s="62"/>
      <c r="X38" s="334"/>
      <c r="Y38" s="334"/>
      <c r="Z38" s="334"/>
      <c r="AA38" s="335"/>
      <c r="AB38" s="62"/>
      <c r="AC38" s="334"/>
      <c r="AD38" s="334"/>
      <c r="AE38" s="334"/>
      <c r="AF38" s="335"/>
      <c r="AG38" s="62"/>
      <c r="AH38" s="334"/>
      <c r="AI38" s="334"/>
      <c r="AJ38" s="334"/>
      <c r="AK38" s="335"/>
      <c r="AL38" s="122"/>
      <c r="AM38" s="124"/>
      <c r="AN38" s="124"/>
      <c r="AO38" s="124"/>
      <c r="AP38" s="124"/>
    </row>
    <row r="39" spans="1:42" s="126" customFormat="1" ht="13.5" customHeight="1" x14ac:dyDescent="0.15">
      <c r="A39" s="124"/>
      <c r="B39" s="124"/>
      <c r="C39" s="348"/>
      <c r="D39" s="343"/>
      <c r="E39" s="339" t="s">
        <v>73</v>
      </c>
      <c r="F39" s="340"/>
      <c r="G39" s="340"/>
      <c r="H39" s="340"/>
      <c r="I39" s="340"/>
      <c r="J39" s="340"/>
      <c r="K39" s="340"/>
      <c r="L39" s="341"/>
      <c r="M39" s="55"/>
      <c r="N39" s="323">
        <f t="shared" si="1"/>
        <v>0</v>
      </c>
      <c r="O39" s="324"/>
      <c r="P39" s="324"/>
      <c r="Q39" s="324"/>
      <c r="R39" s="54"/>
      <c r="S39" s="334"/>
      <c r="T39" s="334"/>
      <c r="U39" s="334"/>
      <c r="V39" s="335"/>
      <c r="W39" s="54"/>
      <c r="X39" s="334"/>
      <c r="Y39" s="334"/>
      <c r="Z39" s="334"/>
      <c r="AA39" s="335"/>
      <c r="AB39" s="54"/>
      <c r="AC39" s="334"/>
      <c r="AD39" s="334"/>
      <c r="AE39" s="334"/>
      <c r="AF39" s="335"/>
      <c r="AG39" s="54"/>
      <c r="AH39" s="334"/>
      <c r="AI39" s="334"/>
      <c r="AJ39" s="334"/>
      <c r="AK39" s="335"/>
      <c r="AL39" s="122"/>
      <c r="AM39" s="124"/>
      <c r="AN39" s="124"/>
      <c r="AO39" s="124"/>
      <c r="AP39" s="124"/>
    </row>
    <row r="40" spans="1:42" s="126" customFormat="1" ht="13.5" customHeight="1" x14ac:dyDescent="0.15">
      <c r="A40" s="124"/>
      <c r="B40" s="124"/>
      <c r="C40" s="348"/>
      <c r="D40" s="343"/>
      <c r="E40" s="339" t="s">
        <v>74</v>
      </c>
      <c r="F40" s="340"/>
      <c r="G40" s="340"/>
      <c r="H40" s="340"/>
      <c r="I40" s="340"/>
      <c r="J40" s="340"/>
      <c r="K40" s="340"/>
      <c r="L40" s="341"/>
      <c r="M40" s="61"/>
      <c r="N40" s="323">
        <f t="shared" si="1"/>
        <v>0</v>
      </c>
      <c r="O40" s="324"/>
      <c r="P40" s="324"/>
      <c r="Q40" s="324"/>
      <c r="R40" s="62"/>
      <c r="S40" s="334"/>
      <c r="T40" s="334"/>
      <c r="U40" s="334"/>
      <c r="V40" s="335"/>
      <c r="W40" s="62"/>
      <c r="X40" s="334"/>
      <c r="Y40" s="334"/>
      <c r="Z40" s="334"/>
      <c r="AA40" s="335"/>
      <c r="AB40" s="62"/>
      <c r="AC40" s="334"/>
      <c r="AD40" s="334"/>
      <c r="AE40" s="334"/>
      <c r="AF40" s="335"/>
      <c r="AG40" s="62"/>
      <c r="AH40" s="334"/>
      <c r="AI40" s="334"/>
      <c r="AJ40" s="334"/>
      <c r="AK40" s="335"/>
      <c r="AL40" s="122"/>
      <c r="AM40" s="124"/>
      <c r="AN40" s="124"/>
      <c r="AO40" s="124"/>
      <c r="AP40" s="124"/>
    </row>
    <row r="41" spans="1:42" s="126" customFormat="1" ht="13.5" customHeight="1" x14ac:dyDescent="0.15">
      <c r="A41" s="124"/>
      <c r="B41" s="124"/>
      <c r="C41" s="348"/>
      <c r="D41" s="343"/>
      <c r="E41" s="339" t="s">
        <v>75</v>
      </c>
      <c r="F41" s="340"/>
      <c r="G41" s="340"/>
      <c r="H41" s="340"/>
      <c r="I41" s="340"/>
      <c r="J41" s="340"/>
      <c r="K41" s="340"/>
      <c r="L41" s="341"/>
      <c r="M41" s="55"/>
      <c r="N41" s="323">
        <f t="shared" si="1"/>
        <v>0</v>
      </c>
      <c r="O41" s="324"/>
      <c r="P41" s="324"/>
      <c r="Q41" s="324"/>
      <c r="R41" s="54"/>
      <c r="S41" s="334"/>
      <c r="T41" s="334"/>
      <c r="U41" s="334"/>
      <c r="V41" s="335"/>
      <c r="W41" s="54"/>
      <c r="X41" s="334"/>
      <c r="Y41" s="334"/>
      <c r="Z41" s="334"/>
      <c r="AA41" s="335"/>
      <c r="AB41" s="54"/>
      <c r="AC41" s="334"/>
      <c r="AD41" s="334"/>
      <c r="AE41" s="334"/>
      <c r="AF41" s="335"/>
      <c r="AG41" s="54"/>
      <c r="AH41" s="334"/>
      <c r="AI41" s="334"/>
      <c r="AJ41" s="334"/>
      <c r="AK41" s="335"/>
      <c r="AL41" s="122"/>
      <c r="AM41" s="124"/>
      <c r="AN41" s="124"/>
      <c r="AO41" s="124"/>
      <c r="AP41" s="124"/>
    </row>
    <row r="42" spans="1:42" s="126" customFormat="1" ht="13.5" customHeight="1" x14ac:dyDescent="0.15">
      <c r="A42" s="124"/>
      <c r="B42" s="124"/>
      <c r="C42" s="348"/>
      <c r="D42" s="343"/>
      <c r="E42" s="336"/>
      <c r="F42" s="337"/>
      <c r="G42" s="337"/>
      <c r="H42" s="337"/>
      <c r="I42" s="337"/>
      <c r="J42" s="337"/>
      <c r="K42" s="337"/>
      <c r="L42" s="338"/>
      <c r="M42" s="61"/>
      <c r="N42" s="323">
        <f t="shared" si="1"/>
        <v>0</v>
      </c>
      <c r="O42" s="324"/>
      <c r="P42" s="324"/>
      <c r="Q42" s="324"/>
      <c r="R42" s="62"/>
      <c r="S42" s="334"/>
      <c r="T42" s="334"/>
      <c r="U42" s="334"/>
      <c r="V42" s="335"/>
      <c r="W42" s="62"/>
      <c r="X42" s="334"/>
      <c r="Y42" s="334"/>
      <c r="Z42" s="334"/>
      <c r="AA42" s="335"/>
      <c r="AB42" s="62"/>
      <c r="AC42" s="334"/>
      <c r="AD42" s="334"/>
      <c r="AE42" s="334"/>
      <c r="AF42" s="335"/>
      <c r="AG42" s="62"/>
      <c r="AH42" s="334"/>
      <c r="AI42" s="334"/>
      <c r="AJ42" s="334"/>
      <c r="AK42" s="335"/>
      <c r="AL42" s="122"/>
      <c r="AM42" s="124"/>
      <c r="AN42" s="124"/>
      <c r="AO42" s="124"/>
      <c r="AP42" s="124"/>
    </row>
    <row r="43" spans="1:42" s="126" customFormat="1" ht="13.5" customHeight="1" x14ac:dyDescent="0.15">
      <c r="A43" s="124"/>
      <c r="B43" s="124"/>
      <c r="C43" s="348"/>
      <c r="D43" s="344"/>
      <c r="E43" s="336"/>
      <c r="F43" s="337"/>
      <c r="G43" s="337"/>
      <c r="H43" s="337"/>
      <c r="I43" s="337"/>
      <c r="J43" s="337"/>
      <c r="K43" s="337"/>
      <c r="L43" s="338"/>
      <c r="M43" s="55"/>
      <c r="N43" s="323">
        <f t="shared" si="1"/>
        <v>0</v>
      </c>
      <c r="O43" s="324"/>
      <c r="P43" s="324"/>
      <c r="Q43" s="324"/>
      <c r="R43" s="54"/>
      <c r="S43" s="325"/>
      <c r="T43" s="325"/>
      <c r="U43" s="325"/>
      <c r="V43" s="325"/>
      <c r="W43" s="54"/>
      <c r="X43" s="325"/>
      <c r="Y43" s="325"/>
      <c r="Z43" s="325"/>
      <c r="AA43" s="325"/>
      <c r="AB43" s="54"/>
      <c r="AC43" s="325"/>
      <c r="AD43" s="325"/>
      <c r="AE43" s="325"/>
      <c r="AF43" s="325"/>
      <c r="AG43" s="54"/>
      <c r="AH43" s="325"/>
      <c r="AI43" s="325"/>
      <c r="AJ43" s="325"/>
      <c r="AK43" s="326"/>
      <c r="AL43" s="122"/>
      <c r="AM43" s="124"/>
      <c r="AN43" s="124"/>
      <c r="AO43" s="124"/>
      <c r="AP43" s="124"/>
    </row>
    <row r="44" spans="1:42" s="126" customFormat="1" ht="13.5" customHeight="1" x14ac:dyDescent="0.15">
      <c r="A44" s="124"/>
      <c r="B44" s="124"/>
      <c r="C44" s="348"/>
      <c r="D44" s="320" t="s">
        <v>76</v>
      </c>
      <c r="E44" s="321"/>
      <c r="F44" s="321"/>
      <c r="G44" s="321"/>
      <c r="H44" s="321"/>
      <c r="I44" s="321"/>
      <c r="J44" s="321"/>
      <c r="K44" s="321"/>
      <c r="L44" s="322"/>
      <c r="M44" s="61"/>
      <c r="N44" s="323">
        <f t="shared" ref="N44" si="2">S44+X44+AC44+AH44</f>
        <v>0</v>
      </c>
      <c r="O44" s="324"/>
      <c r="P44" s="324"/>
      <c r="Q44" s="324"/>
      <c r="R44" s="62"/>
      <c r="S44" s="325"/>
      <c r="T44" s="325"/>
      <c r="U44" s="325"/>
      <c r="V44" s="325"/>
      <c r="W44" s="62"/>
      <c r="X44" s="325"/>
      <c r="Y44" s="325"/>
      <c r="Z44" s="325"/>
      <c r="AA44" s="325"/>
      <c r="AB44" s="62"/>
      <c r="AC44" s="325"/>
      <c r="AD44" s="325"/>
      <c r="AE44" s="325"/>
      <c r="AF44" s="325"/>
      <c r="AG44" s="62"/>
      <c r="AH44" s="325"/>
      <c r="AI44" s="325"/>
      <c r="AJ44" s="325"/>
      <c r="AK44" s="326"/>
      <c r="AL44" s="122"/>
      <c r="AM44" s="124"/>
      <c r="AN44" s="124"/>
      <c r="AO44" s="124"/>
      <c r="AP44" s="124"/>
    </row>
    <row r="45" spans="1:42" s="126" customFormat="1" ht="13.5" customHeight="1" x14ac:dyDescent="0.15">
      <c r="A45" s="124"/>
      <c r="B45" s="124"/>
      <c r="C45" s="349"/>
      <c r="D45" s="327" t="s">
        <v>153</v>
      </c>
      <c r="E45" s="328"/>
      <c r="F45" s="328"/>
      <c r="G45" s="328"/>
      <c r="H45" s="328"/>
      <c r="I45" s="328"/>
      <c r="J45" s="328"/>
      <c r="K45" s="328"/>
      <c r="L45" s="329"/>
      <c r="M45" s="55"/>
      <c r="N45" s="330">
        <f>SUM(N34:Q44)</f>
        <v>0</v>
      </c>
      <c r="O45" s="330"/>
      <c r="P45" s="330"/>
      <c r="Q45" s="330"/>
      <c r="R45" s="54"/>
      <c r="S45" s="331">
        <f>SUM(S34:V44)</f>
        <v>0</v>
      </c>
      <c r="T45" s="331"/>
      <c r="U45" s="331"/>
      <c r="V45" s="331"/>
      <c r="W45" s="54"/>
      <c r="X45" s="331">
        <f>SUM(X34:AA44)</f>
        <v>0</v>
      </c>
      <c r="Y45" s="331"/>
      <c r="Z45" s="331"/>
      <c r="AA45" s="331"/>
      <c r="AB45" s="54"/>
      <c r="AC45" s="331">
        <f>SUM(AC34:AF44)</f>
        <v>0</v>
      </c>
      <c r="AD45" s="331"/>
      <c r="AE45" s="331"/>
      <c r="AF45" s="331"/>
      <c r="AG45" s="54"/>
      <c r="AH45" s="332">
        <f>SUM(AH34:AK44)</f>
        <v>0</v>
      </c>
      <c r="AI45" s="332"/>
      <c r="AJ45" s="332"/>
      <c r="AK45" s="333"/>
      <c r="AL45" s="122"/>
      <c r="AM45" s="124"/>
      <c r="AN45" s="124"/>
      <c r="AO45" s="124"/>
      <c r="AP45" s="124"/>
    </row>
    <row r="46" spans="1:42" s="126" customFormat="1" ht="13.5" customHeight="1" x14ac:dyDescent="0.15">
      <c r="A46" s="124"/>
      <c r="B46" s="124"/>
      <c r="C46" s="306" t="s">
        <v>154</v>
      </c>
      <c r="D46" s="307"/>
      <c r="E46" s="312"/>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463"/>
      <c r="AJ46" s="463"/>
      <c r="AK46" s="464"/>
      <c r="AL46" s="122"/>
      <c r="AM46" s="124"/>
      <c r="AN46" s="124"/>
      <c r="AO46" s="124"/>
      <c r="AP46" s="124"/>
    </row>
    <row r="47" spans="1:42" s="126" customFormat="1" ht="13.5" customHeight="1" x14ac:dyDescent="0.15">
      <c r="A47" s="124"/>
      <c r="B47" s="124"/>
      <c r="C47" s="308"/>
      <c r="D47" s="309"/>
      <c r="E47" s="314"/>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5"/>
      <c r="AE47" s="315"/>
      <c r="AF47" s="315"/>
      <c r="AG47" s="315"/>
      <c r="AH47" s="315"/>
      <c r="AI47" s="461" t="s">
        <v>181</v>
      </c>
      <c r="AJ47" s="461"/>
      <c r="AK47" s="462"/>
      <c r="AL47" s="122"/>
      <c r="AM47" s="124"/>
      <c r="AN47" s="124"/>
      <c r="AO47" s="124"/>
      <c r="AP47" s="124"/>
    </row>
    <row r="48" spans="1:42" s="126" customFormat="1" ht="13.5" customHeight="1" x14ac:dyDescent="0.15">
      <c r="A48" s="124"/>
      <c r="B48" s="124"/>
      <c r="C48" s="308"/>
      <c r="D48" s="309"/>
      <c r="E48" s="314"/>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c r="AE48" s="315"/>
      <c r="AF48" s="315"/>
      <c r="AG48" s="315"/>
      <c r="AH48" s="315"/>
      <c r="AI48" s="317" t="e">
        <f>貸付日他!E43</f>
        <v>#DIV/0!</v>
      </c>
      <c r="AJ48" s="318"/>
      <c r="AK48" s="319"/>
      <c r="AL48" s="122"/>
      <c r="AM48" s="124"/>
      <c r="AN48" s="124"/>
      <c r="AO48" s="124"/>
      <c r="AP48" s="124"/>
    </row>
    <row r="49" spans="1:52" s="126" customFormat="1" ht="13.5" customHeight="1" x14ac:dyDescent="0.15">
      <c r="A49" s="124"/>
      <c r="B49" s="124"/>
      <c r="C49" s="310"/>
      <c r="D49" s="311"/>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287" t="str">
        <f>IF(AL51="ＯＫ",AL51,"エラー")</f>
        <v>エラー</v>
      </c>
      <c r="AJ49" s="287"/>
      <c r="AK49" s="288"/>
      <c r="AL49" s="122"/>
      <c r="AM49" s="124"/>
      <c r="AN49" s="124"/>
      <c r="AO49" s="124"/>
      <c r="AP49" s="124"/>
    </row>
    <row r="50" spans="1:52" s="126" customFormat="1" ht="13.5" customHeight="1" thickBot="1" x14ac:dyDescent="0.2">
      <c r="A50" s="124"/>
      <c r="B50" s="124"/>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122"/>
      <c r="AM50" s="124"/>
      <c r="AN50" s="124"/>
      <c r="AO50" s="124"/>
      <c r="AP50" s="124"/>
    </row>
    <row r="51" spans="1:52" ht="18" customHeight="1" x14ac:dyDescent="0.15">
      <c r="A51" s="3"/>
      <c r="B51" s="3"/>
      <c r="C51" s="3"/>
      <c r="D51" s="3"/>
      <c r="E51" s="3"/>
      <c r="F51" s="3"/>
      <c r="G51" s="3"/>
      <c r="H51" s="3"/>
      <c r="I51" s="3"/>
      <c r="J51" s="425" t="str">
        <f>IF(AND(V51=""),"","「エラーチェック（エラーリストを参照）」")</f>
        <v>「エラーチェック（エラーリストを参照）」</v>
      </c>
      <c r="K51" s="425"/>
      <c r="L51" s="425"/>
      <c r="M51" s="425"/>
      <c r="N51" s="425"/>
      <c r="O51" s="425"/>
      <c r="P51" s="425"/>
      <c r="Q51" s="425"/>
      <c r="R51" s="425"/>
      <c r="S51" s="425"/>
      <c r="T51" s="424" t="str">
        <f>IF(J51="",""," →")</f>
        <v xml:space="preserve"> →</v>
      </c>
      <c r="U51" s="424"/>
      <c r="V51" s="8" t="str">
        <f>IF(AP53&amp;AP54&amp;AP55&amp;AP56&amp;AP57&amp;AP58&amp;AP59&amp;AP60&amp;AP61&amp;AP62&amp;AP63&amp;AP64="","","Ⅰ")</f>
        <v>Ⅰ</v>
      </c>
      <c r="W51" s="9" t="str">
        <f>IF(V51="","","(")</f>
        <v>(</v>
      </c>
      <c r="X51" s="10" t="str">
        <f>IF(AP53="","","1")</f>
        <v>1</v>
      </c>
      <c r="Y51" s="10" t="str">
        <f>IF(AP54="","","2")</f>
        <v>2</v>
      </c>
      <c r="Z51" s="10" t="str">
        <f>IF(AP55="","","3")</f>
        <v>3</v>
      </c>
      <c r="AA51" s="10" t="str">
        <f>IF(AP56="","","4")</f>
        <v>4</v>
      </c>
      <c r="AB51" s="10" t="str">
        <f>IF(AP57="","","5")</f>
        <v>5</v>
      </c>
      <c r="AC51" s="10" t="str">
        <f>IF(AP58="","","6")</f>
        <v>6</v>
      </c>
      <c r="AD51" s="10" t="str">
        <f>IF(AP59="","","7")</f>
        <v>7</v>
      </c>
      <c r="AE51" s="10" t="str">
        <f>IF(AP60="","","8")</f>
        <v>8</v>
      </c>
      <c r="AF51" s="10" t="str">
        <f>IF(AP61="","","9")</f>
        <v>9</v>
      </c>
      <c r="AG51" s="10" t="str">
        <f>IF(AP62="","","10")</f>
        <v>10</v>
      </c>
      <c r="AH51" s="10" t="str">
        <f>IF(AP63="","","11")</f>
        <v>11</v>
      </c>
      <c r="AI51" s="10" t="str">
        <f>IF(AP64="","","12")</f>
        <v/>
      </c>
      <c r="AJ51" s="11" t="str">
        <f>IF(W51="","",")")</f>
        <v>)</v>
      </c>
      <c r="AK51" s="11"/>
      <c r="AL51" s="123" t="str">
        <f>IF(AP53&amp;AP54&amp;AP55&amp;AP56&amp;AP57&amp;AP58&amp;AP59&amp;AP60&amp;AP61&amp;AP62&amp;AP63&amp;AP64="","ＯＫ","")</f>
        <v/>
      </c>
      <c r="AM51" s="130" t="s">
        <v>136</v>
      </c>
      <c r="AN51" s="131"/>
      <c r="AO51" s="131"/>
      <c r="AP51" s="132"/>
      <c r="AQ51" s="127"/>
      <c r="AR51" s="127"/>
      <c r="AS51" s="127"/>
      <c r="AT51" s="127"/>
      <c r="AU51" s="127"/>
      <c r="AV51" s="127"/>
      <c r="AW51" s="127"/>
      <c r="AX51" s="127"/>
      <c r="AY51" s="127"/>
      <c r="AZ51" s="127"/>
    </row>
    <row r="52" spans="1:52" ht="18" customHeight="1" x14ac:dyDescent="0.15">
      <c r="A52" s="3"/>
      <c r="B52" s="3"/>
      <c r="AM52" s="133" t="s">
        <v>137</v>
      </c>
      <c r="AN52" s="129" t="s">
        <v>138</v>
      </c>
      <c r="AO52" s="52"/>
      <c r="AP52" s="134"/>
      <c r="AQ52" s="127"/>
      <c r="AR52" s="127"/>
      <c r="AS52" s="127"/>
      <c r="AT52" s="127"/>
      <c r="AU52" s="127"/>
      <c r="AV52" s="127"/>
      <c r="AW52" s="127"/>
      <c r="AX52" s="127"/>
      <c r="AY52" s="127"/>
      <c r="AZ52" s="127"/>
    </row>
    <row r="53" spans="1:52" ht="18" customHeight="1" x14ac:dyDescent="0.15">
      <c r="A53" s="3"/>
      <c r="B53" s="3"/>
      <c r="AM53" s="135">
        <v>1</v>
      </c>
      <c r="AN53" s="129" t="s">
        <v>139</v>
      </c>
      <c r="AO53" s="129" t="s">
        <v>178</v>
      </c>
      <c r="AP53" s="136" t="str">
        <f>IF(OR($G$1="",$G$2=""),"「団体名」及び「団体コード」を記入してください。","")</f>
        <v>「団体名」及び「団体コード」を記入してください。</v>
      </c>
      <c r="AQ53" s="127"/>
      <c r="AR53" s="127"/>
      <c r="AS53" s="127"/>
      <c r="AT53" s="127"/>
      <c r="AU53" s="127"/>
      <c r="AV53" s="127"/>
      <c r="AW53" s="127"/>
      <c r="AX53" s="127"/>
    </row>
    <row r="54" spans="1:52" ht="18" customHeight="1" x14ac:dyDescent="0.15">
      <c r="A54" s="3"/>
      <c r="B54" s="3"/>
      <c r="AM54" s="135">
        <v>2</v>
      </c>
      <c r="AN54" s="129" t="s">
        <v>141</v>
      </c>
      <c r="AO54" s="129" t="s">
        <v>178</v>
      </c>
      <c r="AP54" s="136" t="str">
        <f>IF(OR($R$1="",$R$2=""),"「担当部署名」及び「担当者氏名」を記入してください。","")</f>
        <v>「担当部署名」及び「担当者氏名」を記入してください。</v>
      </c>
      <c r="AQ54" s="12"/>
      <c r="AR54" s="12"/>
      <c r="AS54" s="12"/>
      <c r="AT54" s="12"/>
      <c r="AU54" s="12"/>
      <c r="AV54" s="12"/>
      <c r="AW54" s="12"/>
      <c r="AX54" s="12"/>
    </row>
    <row r="55" spans="1:52" ht="18" customHeight="1" x14ac:dyDescent="0.15">
      <c r="A55" s="3"/>
      <c r="B55" s="3"/>
      <c r="AM55" s="135">
        <v>3</v>
      </c>
      <c r="AN55" s="129" t="s">
        <v>142</v>
      </c>
      <c r="AO55" s="129" t="s">
        <v>178</v>
      </c>
      <c r="AP55" s="136" t="str">
        <f>IF(OR($X$2="",$W$1=""),"「ＴＥＬ」及び「メールアドレス」を記入してください。","")</f>
        <v>「ＴＥＬ」及び「メールアドレス」を記入してください。</v>
      </c>
      <c r="AQ55" s="12"/>
      <c r="AR55" s="12"/>
      <c r="AS55" s="12"/>
      <c r="AT55" s="12"/>
      <c r="AU55" s="12"/>
      <c r="AV55" s="12"/>
      <c r="AW55" s="12"/>
      <c r="AX55" s="12"/>
    </row>
    <row r="56" spans="1:52" ht="18" customHeight="1" x14ac:dyDescent="0.15">
      <c r="A56" s="3"/>
      <c r="B56" s="3"/>
      <c r="AM56" s="135">
        <v>4</v>
      </c>
      <c r="AN56" s="129" t="s">
        <v>172</v>
      </c>
      <c r="AO56" s="129" t="s">
        <v>178</v>
      </c>
      <c r="AP56" s="136" t="str">
        <f>IF(AI1="","「２　地方公営企業法」の区分を選択してください。","")</f>
        <v>「２　地方公営企業法」の区分を選択してください。</v>
      </c>
      <c r="AQ56" s="127"/>
      <c r="AR56" s="127"/>
      <c r="AS56" s="127"/>
      <c r="AT56" s="127"/>
      <c r="AU56" s="127"/>
      <c r="AV56" s="127"/>
      <c r="AW56" s="127"/>
      <c r="AX56" s="127"/>
    </row>
    <row r="57" spans="1:52" ht="18" customHeight="1" x14ac:dyDescent="0.15">
      <c r="A57" s="3"/>
      <c r="B57" s="3"/>
      <c r="AM57" s="135">
        <v>5</v>
      </c>
      <c r="AN57" s="129" t="s">
        <v>140</v>
      </c>
      <c r="AO57" s="129" t="s">
        <v>178</v>
      </c>
      <c r="AP57" s="136" t="str">
        <f>IF(OR($D$3="",$D$3=0),"「３　事業名」を記入してください。","")</f>
        <v>「３　事業名」を記入してください。</v>
      </c>
      <c r="AQ57" s="127"/>
      <c r="AR57" s="127"/>
      <c r="AS57" s="127"/>
      <c r="AT57" s="127"/>
      <c r="AU57" s="127"/>
      <c r="AV57" s="127"/>
      <c r="AW57" s="127"/>
      <c r="AX57" s="127"/>
    </row>
    <row r="58" spans="1:52" ht="18" customHeight="1" x14ac:dyDescent="0.15">
      <c r="A58" s="3"/>
      <c r="B58" s="3"/>
      <c r="AM58" s="135">
        <v>6</v>
      </c>
      <c r="AN58" s="129" t="s">
        <v>40</v>
      </c>
      <c r="AO58" s="129" t="s">
        <v>178</v>
      </c>
      <c r="AP58" s="136" t="str">
        <f>IF(OR($E$6="",$G$6="",$I$6="")=TRUE,"「当該起債同意（許可）予定額決定年月日」が記入されていません。","")</f>
        <v>「当該起債同意（許可）予定額決定年月日」が記入されていません。</v>
      </c>
      <c r="AQ58" s="127"/>
      <c r="AR58" s="127"/>
      <c r="AS58" s="127"/>
      <c r="AT58" s="127"/>
      <c r="AU58" s="127"/>
      <c r="AV58" s="127"/>
      <c r="AW58" s="127"/>
      <c r="AX58" s="127"/>
    </row>
    <row r="59" spans="1:52" ht="18" customHeight="1" x14ac:dyDescent="0.15">
      <c r="A59" s="3"/>
      <c r="B59" s="3"/>
      <c r="AM59" s="135">
        <v>7</v>
      </c>
      <c r="AN59" s="129" t="str">
        <f>D3&amp;"事業に係る起債同意(許可)額"</f>
        <v>0事業に係る起債同意(許可)額</v>
      </c>
      <c r="AO59" s="129"/>
      <c r="AP59" s="136" t="str">
        <f>IF($S$5="","「３　事業に係る起債同意（許可）予定額･機構資金」の額が入力されていません。","")</f>
        <v>「３　事業に係る起債同意（許可）予定額･機構資金」の額が入力されていません。</v>
      </c>
      <c r="AQ59" s="127"/>
      <c r="AR59" s="127"/>
      <c r="AS59" s="127"/>
      <c r="AT59" s="127"/>
      <c r="AU59" s="127"/>
      <c r="AV59" s="127"/>
      <c r="AW59" s="127"/>
      <c r="AX59" s="127"/>
    </row>
    <row r="60" spans="1:52" ht="18" customHeight="1" x14ac:dyDescent="0.15">
      <c r="A60" s="3"/>
      <c r="B60" s="3"/>
      <c r="AM60" s="135">
        <v>8</v>
      </c>
      <c r="AN60" s="129" t="s">
        <v>143</v>
      </c>
      <c r="AO60" s="129" t="s">
        <v>178</v>
      </c>
      <c r="AP60" s="136" t="str">
        <f>IF(OR(AF4="",AF6="",AF7=""),"「４　全体計画の総事業費･工期」が入力されていません。","")</f>
        <v>「４　全体計画の総事業費･工期」が入力されていません。</v>
      </c>
      <c r="AQ60" s="127"/>
      <c r="AR60" s="127"/>
      <c r="AS60" s="127"/>
      <c r="AT60" s="127"/>
      <c r="AU60" s="127"/>
      <c r="AV60" s="127"/>
      <c r="AW60" s="127"/>
      <c r="AX60" s="127"/>
    </row>
    <row r="61" spans="1:52" ht="18" customHeight="1" x14ac:dyDescent="0.15">
      <c r="A61" s="3"/>
      <c r="B61" s="3"/>
      <c r="AM61" s="135">
        <v>9</v>
      </c>
      <c r="AN61" s="129" t="s">
        <v>144</v>
      </c>
      <c r="AO61" s="129" t="s">
        <v>178</v>
      </c>
      <c r="AP61" s="136" t="str">
        <f>IF(AND(D20="",D21="",D22="",D23="",D24="",D25="",D26="",D27="",D28="",D29="",D30="",D19="",D18=""),"「６　事業費の支出状況」の「工事等の内容」が記入されていません。","")</f>
        <v>「６　事業費の支出状況」の「工事等の内容」が記入されていません。</v>
      </c>
      <c r="AQ61" s="127"/>
      <c r="AR61" s="127"/>
      <c r="AS61" s="127"/>
      <c r="AT61" s="127"/>
      <c r="AU61" s="127"/>
      <c r="AV61" s="127"/>
      <c r="AW61" s="127"/>
      <c r="AX61" s="127"/>
    </row>
    <row r="62" spans="1:52" ht="18" customHeight="1" x14ac:dyDescent="0.15">
      <c r="A62" s="3"/>
      <c r="B62" s="3"/>
      <c r="AM62" s="135">
        <v>10</v>
      </c>
      <c r="AN62" s="129" t="s">
        <v>145</v>
      </c>
      <c r="AO62" s="129" t="s">
        <v>178</v>
      </c>
      <c r="AP62" s="136" t="str">
        <f>IF(AND(N18=0,N19=0,N20=0,N21=0,N22=0,N23=0,N24=0,N25=0,N26=0,N27=0,N28=0,N29=0,N30=0),"「６　事業費の支出状況」の「事業費」が記入されていません。","")</f>
        <v>「６　事業費の支出状況」の「事業費」が記入されていません。</v>
      </c>
      <c r="AQ62" s="12"/>
      <c r="AR62" s="12"/>
      <c r="AS62" s="12"/>
      <c r="AT62" s="12"/>
      <c r="AU62" s="12"/>
      <c r="AV62" s="12"/>
      <c r="AW62" s="12"/>
      <c r="AX62" s="12"/>
    </row>
    <row r="63" spans="1:52" ht="18" customHeight="1" x14ac:dyDescent="0.15">
      <c r="A63" s="3"/>
      <c r="B63" s="3"/>
      <c r="AM63" s="135">
        <v>11</v>
      </c>
      <c r="AN63" s="129" t="s">
        <v>146</v>
      </c>
      <c r="AO63" s="129" t="s">
        <v>178</v>
      </c>
      <c r="AP63" s="136" t="str">
        <f>IF(N45=0,"「７　財源の収入状況」が記入されていません。","")</f>
        <v>「７　財源の収入状況」が記入されていません。</v>
      </c>
      <c r="AQ63" s="128"/>
      <c r="AR63" s="128"/>
      <c r="AS63" s="128"/>
      <c r="AT63" s="128"/>
      <c r="AU63" s="128"/>
      <c r="AV63" s="128"/>
      <c r="AW63" s="128"/>
      <c r="AX63" s="128"/>
    </row>
    <row r="64" spans="1:52" ht="18" customHeight="1" thickBot="1" x14ac:dyDescent="0.2">
      <c r="A64" s="3"/>
      <c r="B64" s="3"/>
      <c r="AM64" s="137">
        <v>12</v>
      </c>
      <c r="AN64" s="138" t="s">
        <v>147</v>
      </c>
      <c r="AO64" s="138" t="s">
        <v>178</v>
      </c>
      <c r="AP64" s="139" t="str">
        <f>IF(AND(S5=SUM(T9,T10,T11,T12,T13,T14,T15),S5=N34),"","「３　事業に係る起債同意（許可）予定額」の機構資金の額と「５　機構資金の借入状況」と「７　財源の収入状況」の機構資金の額が一致しません。")</f>
        <v/>
      </c>
      <c r="AQ64" s="128"/>
      <c r="AR64" s="128"/>
      <c r="AS64" s="128"/>
      <c r="AT64" s="128"/>
      <c r="AU64" s="128"/>
      <c r="AV64" s="128"/>
      <c r="AW64" s="128"/>
      <c r="AX64" s="128"/>
    </row>
    <row r="65" spans="5:42" ht="13.5" customHeight="1" x14ac:dyDescent="0.15">
      <c r="AM65" s="12"/>
      <c r="AN65" s="12"/>
      <c r="AO65" s="12"/>
      <c r="AP65" s="12"/>
    </row>
    <row r="66" spans="5:42" ht="13.5" customHeight="1" x14ac:dyDescent="0.15">
      <c r="E66" s="12"/>
      <c r="F66" s="12"/>
      <c r="G66" s="12"/>
      <c r="H66" s="12"/>
      <c r="I66" s="12"/>
      <c r="J66" s="12"/>
      <c r="K66" s="12"/>
      <c r="L66" s="12"/>
      <c r="M66" s="12"/>
      <c r="N66" s="12"/>
      <c r="O66" s="12"/>
      <c r="P66" s="12"/>
      <c r="Q66" s="12"/>
      <c r="R66" s="12"/>
      <c r="S66" s="12"/>
      <c r="T66" s="12"/>
      <c r="U66" s="12"/>
      <c r="V66" s="12"/>
      <c r="W66" s="13"/>
      <c r="X66" s="12"/>
      <c r="Y66" s="12"/>
      <c r="Z66" s="12"/>
      <c r="AA66" s="12"/>
      <c r="AB66" s="12"/>
      <c r="AC66" s="12"/>
      <c r="AD66" s="12"/>
      <c r="AE66" s="12"/>
      <c r="AF66" s="12"/>
      <c r="AG66" s="12"/>
      <c r="AH66" s="12"/>
      <c r="AI66" s="12"/>
      <c r="AJ66" s="12"/>
      <c r="AK66" s="12"/>
      <c r="AL66" s="12"/>
    </row>
  </sheetData>
  <sheetProtection algorithmName="SHA-512" hashValue="J+ejO6pr1KmD+P/WfAGnykfknSMW7k2su4EkppH1k0OaC15cePZZr08XkJutaxZvKG3V4jm46rgx33XjdpSg5g==" saltValue="7pj3F7vFT3vD+Uscx5IeSw==" spinCount="100000" sheet="1" objects="1" scenarios="1"/>
  <protectedRanges>
    <protectedRange sqref="Y11:Z11" name="範囲3"/>
    <protectedRange sqref="AD6:AE6" name="範囲1"/>
    <protectedRange sqref="L9:M11" name="範囲2"/>
  </protectedRanges>
  <mergeCells count="271">
    <mergeCell ref="AF4:AI4"/>
    <mergeCell ref="AD6:AE6"/>
    <mergeCell ref="AJ4:AK4"/>
    <mergeCell ref="O5:R5"/>
    <mergeCell ref="S5:V5"/>
    <mergeCell ref="AI47:AK47"/>
    <mergeCell ref="AI46:AK46"/>
    <mergeCell ref="E36:E37"/>
    <mergeCell ref="F36:L36"/>
    <mergeCell ref="F37:L37"/>
    <mergeCell ref="W5:X5"/>
    <mergeCell ref="AG15:AI15"/>
    <mergeCell ref="AJ15:AK15"/>
    <mergeCell ref="L14:M14"/>
    <mergeCell ref="T14:V14"/>
    <mergeCell ref="W14:X14"/>
    <mergeCell ref="L15:M15"/>
    <mergeCell ref="T15:V15"/>
    <mergeCell ref="W15:X15"/>
    <mergeCell ref="S22:V22"/>
    <mergeCell ref="X22:AA22"/>
    <mergeCell ref="AC22:AF22"/>
    <mergeCell ref="AH22:AK22"/>
    <mergeCell ref="X20:AA20"/>
    <mergeCell ref="AE1:AE2"/>
    <mergeCell ref="AF1:AH1"/>
    <mergeCell ref="AI1:AK2"/>
    <mergeCell ref="D2:F2"/>
    <mergeCell ref="G2:N2"/>
    <mergeCell ref="P2:Q2"/>
    <mergeCell ref="R2:U2"/>
    <mergeCell ref="V2:W2"/>
    <mergeCell ref="X2:AC2"/>
    <mergeCell ref="AF2:AH2"/>
    <mergeCell ref="T51:U51"/>
    <mergeCell ref="J51:S51"/>
    <mergeCell ref="C1:C2"/>
    <mergeCell ref="D1:F1"/>
    <mergeCell ref="G1:N1"/>
    <mergeCell ref="P1:Q1"/>
    <mergeCell ref="R1:U1"/>
    <mergeCell ref="W1:Z1"/>
    <mergeCell ref="AB1:AC1"/>
    <mergeCell ref="K3:L3"/>
    <mergeCell ref="Y3:Y8"/>
    <mergeCell ref="S4:V4"/>
    <mergeCell ref="W4:X4"/>
    <mergeCell ref="C9:C15"/>
    <mergeCell ref="D9:J11"/>
    <mergeCell ref="L9:M9"/>
    <mergeCell ref="T9:V9"/>
    <mergeCell ref="W9:X9"/>
    <mergeCell ref="L10:M10"/>
    <mergeCell ref="T10:V10"/>
    <mergeCell ref="W10:X10"/>
    <mergeCell ref="Y11:Z11"/>
    <mergeCell ref="C5:J5"/>
    <mergeCell ref="M5:N8"/>
    <mergeCell ref="C6:D6"/>
    <mergeCell ref="O6:R6"/>
    <mergeCell ref="S6:V6"/>
    <mergeCell ref="W6:X6"/>
    <mergeCell ref="C7:D7"/>
    <mergeCell ref="O7:R7"/>
    <mergeCell ref="S7:V7"/>
    <mergeCell ref="W7:X7"/>
    <mergeCell ref="AD7:AE7"/>
    <mergeCell ref="C8:D8"/>
    <mergeCell ref="O8:R8"/>
    <mergeCell ref="D12:J12"/>
    <mergeCell ref="L12:M12"/>
    <mergeCell ref="T12:V12"/>
    <mergeCell ref="W12:X12"/>
    <mergeCell ref="Y12:AF12"/>
    <mergeCell ref="AG12:AI12"/>
    <mergeCell ref="AJ12:AK12"/>
    <mergeCell ref="L11:M11"/>
    <mergeCell ref="T11:V11"/>
    <mergeCell ref="W11:X11"/>
    <mergeCell ref="S8:V8"/>
    <mergeCell ref="W8:X8"/>
    <mergeCell ref="AI8:AK8"/>
    <mergeCell ref="AG11:AI11"/>
    <mergeCell ref="AJ11:AK11"/>
    <mergeCell ref="C16:C31"/>
    <mergeCell ref="D16:L16"/>
    <mergeCell ref="M16:Q16"/>
    <mergeCell ref="R16:V16"/>
    <mergeCell ref="W16:AA16"/>
    <mergeCell ref="AB16:AF16"/>
    <mergeCell ref="AG16:AK16"/>
    <mergeCell ref="D18:L18"/>
    <mergeCell ref="N18:Q18"/>
    <mergeCell ref="S18:V18"/>
    <mergeCell ref="X18:AA18"/>
    <mergeCell ref="AC18:AF18"/>
    <mergeCell ref="AH18:AK18"/>
    <mergeCell ref="D19:L19"/>
    <mergeCell ref="N19:Q19"/>
    <mergeCell ref="S19:V19"/>
    <mergeCell ref="X19:AA19"/>
    <mergeCell ref="AC19:AF19"/>
    <mergeCell ref="AH19:AK19"/>
    <mergeCell ref="D20:L20"/>
    <mergeCell ref="N20:Q20"/>
    <mergeCell ref="S20:V20"/>
    <mergeCell ref="D22:L22"/>
    <mergeCell ref="N22:Q22"/>
    <mergeCell ref="AC20:AF20"/>
    <mergeCell ref="AH20:AK20"/>
    <mergeCell ref="D21:L21"/>
    <mergeCell ref="N21:Q21"/>
    <mergeCell ref="S21:V21"/>
    <mergeCell ref="X21:AA21"/>
    <mergeCell ref="AC21:AF21"/>
    <mergeCell ref="AH21:AK21"/>
    <mergeCell ref="D24:L24"/>
    <mergeCell ref="N24:Q24"/>
    <mergeCell ref="S24:V24"/>
    <mergeCell ref="X24:AA24"/>
    <mergeCell ref="AC24:AF24"/>
    <mergeCell ref="AH24:AK24"/>
    <mergeCell ref="D25:L25"/>
    <mergeCell ref="N25:Q25"/>
    <mergeCell ref="S25:V25"/>
    <mergeCell ref="X25:AA25"/>
    <mergeCell ref="AC25:AF25"/>
    <mergeCell ref="AH25:AK25"/>
    <mergeCell ref="D26:L26"/>
    <mergeCell ref="N26:Q26"/>
    <mergeCell ref="S26:V26"/>
    <mergeCell ref="X26:AA26"/>
    <mergeCell ref="AC26:AF26"/>
    <mergeCell ref="AH26:AK26"/>
    <mergeCell ref="D27:L27"/>
    <mergeCell ref="N27:Q27"/>
    <mergeCell ref="S27:V27"/>
    <mergeCell ref="X27:AA27"/>
    <mergeCell ref="AC27:AF27"/>
    <mergeCell ref="AH27:AK27"/>
    <mergeCell ref="D28:L28"/>
    <mergeCell ref="N28:Q28"/>
    <mergeCell ref="S28:V28"/>
    <mergeCell ref="X28:AA28"/>
    <mergeCell ref="AC28:AF28"/>
    <mergeCell ref="AH28:AK28"/>
    <mergeCell ref="D29:L29"/>
    <mergeCell ref="N29:Q29"/>
    <mergeCell ref="S29:V29"/>
    <mergeCell ref="X29:AA29"/>
    <mergeCell ref="AC29:AF29"/>
    <mergeCell ref="AH29:AK29"/>
    <mergeCell ref="D30:L30"/>
    <mergeCell ref="N30:Q30"/>
    <mergeCell ref="S30:V30"/>
    <mergeCell ref="X30:AA30"/>
    <mergeCell ref="AC30:AF30"/>
    <mergeCell ref="AH30:AK30"/>
    <mergeCell ref="D31:L31"/>
    <mergeCell ref="N31:Q31"/>
    <mergeCell ref="S31:V31"/>
    <mergeCell ref="X31:AA31"/>
    <mergeCell ref="AC31:AF31"/>
    <mergeCell ref="AH31:AK31"/>
    <mergeCell ref="C32:C45"/>
    <mergeCell ref="D32:Q32"/>
    <mergeCell ref="R32:V32"/>
    <mergeCell ref="W32:AA32"/>
    <mergeCell ref="AB32:AF32"/>
    <mergeCell ref="AG32:AK32"/>
    <mergeCell ref="D33:D37"/>
    <mergeCell ref="E33:H34"/>
    <mergeCell ref="I33:L34"/>
    <mergeCell ref="N34:Q34"/>
    <mergeCell ref="S34:V34"/>
    <mergeCell ref="X34:AA34"/>
    <mergeCell ref="AC34:AF34"/>
    <mergeCell ref="AH34:AK34"/>
    <mergeCell ref="I35:L35"/>
    <mergeCell ref="N35:Q35"/>
    <mergeCell ref="S35:V35"/>
    <mergeCell ref="X35:AA35"/>
    <mergeCell ref="AC35:AF35"/>
    <mergeCell ref="AH35:AK35"/>
    <mergeCell ref="N36:Q36"/>
    <mergeCell ref="S36:V36"/>
    <mergeCell ref="X36:AA36"/>
    <mergeCell ref="AC36:AF36"/>
    <mergeCell ref="AH36:AK36"/>
    <mergeCell ref="N37:Q37"/>
    <mergeCell ref="S37:V37"/>
    <mergeCell ref="X37:AA37"/>
    <mergeCell ref="AC37:AF37"/>
    <mergeCell ref="AH37:AK37"/>
    <mergeCell ref="D38:D43"/>
    <mergeCell ref="E38:L38"/>
    <mergeCell ref="N38:Q38"/>
    <mergeCell ref="S38:V38"/>
    <mergeCell ref="X38:AA38"/>
    <mergeCell ref="AC38:AF38"/>
    <mergeCell ref="E40:L40"/>
    <mergeCell ref="N40:Q40"/>
    <mergeCell ref="S40:V40"/>
    <mergeCell ref="X40:AA40"/>
    <mergeCell ref="E41:L41"/>
    <mergeCell ref="N41:Q41"/>
    <mergeCell ref="S41:V41"/>
    <mergeCell ref="X41:AA41"/>
    <mergeCell ref="AC41:AF41"/>
    <mergeCell ref="N43:Q43"/>
    <mergeCell ref="S43:V43"/>
    <mergeCell ref="X43:AA43"/>
    <mergeCell ref="AC43:AF43"/>
    <mergeCell ref="AH43:AK43"/>
    <mergeCell ref="AH38:AK38"/>
    <mergeCell ref="E39:L39"/>
    <mergeCell ref="N39:Q39"/>
    <mergeCell ref="S39:V39"/>
    <mergeCell ref="X39:AA39"/>
    <mergeCell ref="AC39:AF39"/>
    <mergeCell ref="AH39:AK39"/>
    <mergeCell ref="AC40:AF40"/>
    <mergeCell ref="AH40:AK40"/>
    <mergeCell ref="W33:AA33"/>
    <mergeCell ref="AB33:AF33"/>
    <mergeCell ref="AG33:AK33"/>
    <mergeCell ref="AI48:AK48"/>
    <mergeCell ref="D44:L44"/>
    <mergeCell ref="N44:Q44"/>
    <mergeCell ref="S44:V44"/>
    <mergeCell ref="X44:AA44"/>
    <mergeCell ref="AC44:AF44"/>
    <mergeCell ref="AH44:AK44"/>
    <mergeCell ref="D45:L45"/>
    <mergeCell ref="N45:Q45"/>
    <mergeCell ref="S45:V45"/>
    <mergeCell ref="X45:AA45"/>
    <mergeCell ref="AC45:AF45"/>
    <mergeCell ref="AH45:AK45"/>
    <mergeCell ref="AH41:AK41"/>
    <mergeCell ref="E42:L42"/>
    <mergeCell ref="N42:Q42"/>
    <mergeCell ref="S42:V42"/>
    <mergeCell ref="X42:AA42"/>
    <mergeCell ref="AC42:AF42"/>
    <mergeCell ref="AH42:AK42"/>
    <mergeCell ref="E43:L43"/>
    <mergeCell ref="D17:L17"/>
    <mergeCell ref="AH23:AK23"/>
    <mergeCell ref="AC23:AF23"/>
    <mergeCell ref="X23:AA23"/>
    <mergeCell ref="S23:V23"/>
    <mergeCell ref="N23:Q23"/>
    <mergeCell ref="D23:L23"/>
    <mergeCell ref="AI49:AK49"/>
    <mergeCell ref="D3:J3"/>
    <mergeCell ref="E4:K4"/>
    <mergeCell ref="M17:Q17"/>
    <mergeCell ref="R17:V17"/>
    <mergeCell ref="W17:AA17"/>
    <mergeCell ref="AB17:AF17"/>
    <mergeCell ref="D13:J15"/>
    <mergeCell ref="L13:M13"/>
    <mergeCell ref="T13:V13"/>
    <mergeCell ref="W13:X13"/>
    <mergeCell ref="E35:H35"/>
    <mergeCell ref="C46:D49"/>
    <mergeCell ref="E46:AH49"/>
    <mergeCell ref="AG17:AK17"/>
    <mergeCell ref="M33:Q33"/>
    <mergeCell ref="R33:V33"/>
  </mergeCells>
  <phoneticPr fontId="6"/>
  <conditionalFormatting sqref="AI1:AK2">
    <cfRule type="expression" dxfId="109" priority="72" stopIfTrue="1">
      <formula>$AI$1=""</formula>
    </cfRule>
  </conditionalFormatting>
  <conditionalFormatting sqref="AI49:AK49">
    <cfRule type="containsText" dxfId="108" priority="38" stopIfTrue="1" operator="containsText" text="エラー">
      <formula>NOT(ISERROR(SEARCH("エラー",AI49)))</formula>
    </cfRule>
  </conditionalFormatting>
  <conditionalFormatting sqref="G2:N2">
    <cfRule type="expression" dxfId="107" priority="37" stopIfTrue="1">
      <formula>$G$2=""</formula>
    </cfRule>
  </conditionalFormatting>
  <conditionalFormatting sqref="S5:V5">
    <cfRule type="expression" dxfId="106" priority="36" stopIfTrue="1">
      <formula>$S$5=""</formula>
    </cfRule>
  </conditionalFormatting>
  <conditionalFormatting sqref="AD51">
    <cfRule type="containsText" dxfId="105" priority="18" stopIfTrue="1" operator="containsText" text="7">
      <formula>NOT(ISERROR(SEARCH("7",AD51)))</formula>
    </cfRule>
  </conditionalFormatting>
  <conditionalFormatting sqref="T51:U51">
    <cfRule type="expression" dxfId="104" priority="31" stopIfTrue="1">
      <formula>$U$68=""</formula>
    </cfRule>
  </conditionalFormatting>
  <conditionalFormatting sqref="V51">
    <cfRule type="containsText" dxfId="103" priority="28" stopIfTrue="1" operator="containsText" text="Ⅰ">
      <formula>NOT(ISERROR(SEARCH("Ⅰ",V51)))</formula>
    </cfRule>
    <cfRule type="expression" dxfId="102" priority="32" stopIfTrue="1">
      <formula>$W$68=""</formula>
    </cfRule>
  </conditionalFormatting>
  <conditionalFormatting sqref="W51">
    <cfRule type="containsText" dxfId="101" priority="27" stopIfTrue="1" operator="containsText" text="(">
      <formula>NOT(ISERROR(SEARCH("(",W51)))</formula>
    </cfRule>
    <cfRule type="expression" dxfId="100" priority="33" stopIfTrue="1">
      <formula>$X$68=""</formula>
    </cfRule>
  </conditionalFormatting>
  <conditionalFormatting sqref="AE51">
    <cfRule type="containsText" dxfId="99" priority="30" stopIfTrue="1" operator="containsText" text="8">
      <formula>NOT(ISERROR(SEARCH("8",AE51)))</formula>
    </cfRule>
  </conditionalFormatting>
  <conditionalFormatting sqref="AH51">
    <cfRule type="containsText" dxfId="98" priority="29" stopIfTrue="1" operator="containsText" text="11">
      <formula>NOT(ISERROR(SEARCH("11",AH51)))</formula>
    </cfRule>
  </conditionalFormatting>
  <conditionalFormatting sqref="J51">
    <cfRule type="expression" dxfId="97" priority="34" stopIfTrue="1">
      <formula>#REF!=""</formula>
    </cfRule>
  </conditionalFormatting>
  <conditionalFormatting sqref="J51">
    <cfRule type="expression" dxfId="96" priority="26" stopIfTrue="1">
      <formula>$G$66=""</formula>
    </cfRule>
  </conditionalFormatting>
  <conditionalFormatting sqref="Y51">
    <cfRule type="containsText" dxfId="95" priority="25" stopIfTrue="1" operator="containsText" text="2">
      <formula>NOT(ISERROR(SEARCH("2",Y51)))</formula>
    </cfRule>
  </conditionalFormatting>
  <conditionalFormatting sqref="AF51">
    <cfRule type="containsText" dxfId="94" priority="24" stopIfTrue="1" operator="containsText" text="9">
      <formula>NOT(ISERROR(SEARCH("9",AF51)))</formula>
    </cfRule>
  </conditionalFormatting>
  <conditionalFormatting sqref="X51">
    <cfRule type="containsText" dxfId="93" priority="23" stopIfTrue="1" operator="containsText" text="1">
      <formula>NOT(ISERROR(SEARCH("1",X51)))</formula>
    </cfRule>
  </conditionalFormatting>
  <conditionalFormatting sqref="Z51">
    <cfRule type="containsText" dxfId="92" priority="22" stopIfTrue="1" operator="containsText" text="3">
      <formula>NOT(ISERROR(SEARCH("3",Z51)))</formula>
    </cfRule>
  </conditionalFormatting>
  <conditionalFormatting sqref="AA51">
    <cfRule type="containsText" dxfId="91" priority="21" stopIfTrue="1" operator="containsText" text="4">
      <formula>NOT(ISERROR(SEARCH("4",AA51)))</formula>
    </cfRule>
  </conditionalFormatting>
  <conditionalFormatting sqref="AB51">
    <cfRule type="containsText" dxfId="90" priority="20" stopIfTrue="1" operator="containsText" text="5">
      <formula>NOT(ISERROR(SEARCH("5",AB51)))</formula>
    </cfRule>
  </conditionalFormatting>
  <conditionalFormatting sqref="AC51">
    <cfRule type="containsText" dxfId="89" priority="19" stopIfTrue="1" operator="containsText" text="6">
      <formula>NOT(ISERROR(SEARCH("6",AC51)))</formula>
    </cfRule>
  </conditionalFormatting>
  <conditionalFormatting sqref="AJ51:AK51">
    <cfRule type="containsText" dxfId="88" priority="35" stopIfTrue="1" operator="containsText" text=")">
      <formula>NOT(ISERROR(SEARCH(")",AJ51)))</formula>
    </cfRule>
  </conditionalFormatting>
  <conditionalFormatting sqref="E6">
    <cfRule type="expression" dxfId="87" priority="17" stopIfTrue="1">
      <formula>$E$6=""</formula>
    </cfRule>
  </conditionalFormatting>
  <conditionalFormatting sqref="G6">
    <cfRule type="expression" dxfId="86" priority="16" stopIfTrue="1">
      <formula>$G$6=""</formula>
    </cfRule>
  </conditionalFormatting>
  <conditionalFormatting sqref="I6">
    <cfRule type="expression" dxfId="85" priority="15" stopIfTrue="1">
      <formula>$I$6=""</formula>
    </cfRule>
  </conditionalFormatting>
  <conditionalFormatting sqref="E7">
    <cfRule type="expression" dxfId="84" priority="14" stopIfTrue="1">
      <formula>$E$6=""</formula>
    </cfRule>
  </conditionalFormatting>
  <conditionalFormatting sqref="G7">
    <cfRule type="expression" dxfId="83" priority="13" stopIfTrue="1">
      <formula>$G$6=""</formula>
    </cfRule>
  </conditionalFormatting>
  <conditionalFormatting sqref="G8">
    <cfRule type="expression" dxfId="82" priority="12" stopIfTrue="1">
      <formula>$G$6=""</formula>
    </cfRule>
  </conditionalFormatting>
  <conditionalFormatting sqref="E8">
    <cfRule type="expression" dxfId="81" priority="9" stopIfTrue="1">
      <formula>$E$6=""</formula>
    </cfRule>
  </conditionalFormatting>
  <conditionalFormatting sqref="AF4:AI4">
    <cfRule type="expression" dxfId="80" priority="8" stopIfTrue="1">
      <formula>$AF$4=""</formula>
    </cfRule>
  </conditionalFormatting>
  <conditionalFormatting sqref="AF6">
    <cfRule type="expression" dxfId="79" priority="7" stopIfTrue="1">
      <formula>$AF$6=""</formula>
    </cfRule>
  </conditionalFormatting>
  <conditionalFormatting sqref="AF7">
    <cfRule type="expression" dxfId="78" priority="6" stopIfTrue="1">
      <formula>$AF$7=""</formula>
    </cfRule>
  </conditionalFormatting>
  <conditionalFormatting sqref="I7">
    <cfRule type="expression" dxfId="77" priority="5" stopIfTrue="1">
      <formula>$I$6=""</formula>
    </cfRule>
  </conditionalFormatting>
  <conditionalFormatting sqref="I8">
    <cfRule type="expression" dxfId="76" priority="4" stopIfTrue="1">
      <formula>$I$6=""</formula>
    </cfRule>
  </conditionalFormatting>
  <conditionalFormatting sqref="AG51">
    <cfRule type="containsText" dxfId="75" priority="3" operator="containsText" text="10">
      <formula>NOT(ISERROR(SEARCH("10",AG51)))</formula>
    </cfRule>
  </conditionalFormatting>
  <conditionalFormatting sqref="AI51">
    <cfRule type="containsText" dxfId="74" priority="2" operator="containsText" text="12">
      <formula>NOT(ISERROR(SEARCH("12",AI51)))</formula>
    </cfRule>
  </conditionalFormatting>
  <dataValidations count="6">
    <dataValidation type="whole" errorStyle="information" operator="lessThanOrEqual" allowBlank="1" showInputMessage="1" showErrorMessage="1" errorTitle="確認" error="総務省が公表している「全国地方公共団体コード」と一致しているか確認してください。" sqref="G2:N2" xr:uid="{00000000-0002-0000-0100-000000000000}">
      <formula1>10000</formula1>
    </dataValidation>
    <dataValidation type="list" allowBlank="1" showInputMessage="1" showErrorMessage="1" sqref="AI1:AK2" xr:uid="{00000000-0002-0000-0100-000001000000}">
      <formula1>"適用,非適用,対象外"</formula1>
    </dataValidation>
    <dataValidation type="custom" allowBlank="1" showInputMessage="1" showErrorMessage="1" error="「委託料」、「補償費」とは入力できません。" sqref="D18:L31 D45:L45" xr:uid="{00000000-0002-0000-0100-000002000000}">
      <formula1>NOT(OR(D18="補償費",D18="委託料"))</formula1>
    </dataValidation>
    <dataValidation allowBlank="1" showInputMessage="1" sqref="I6" xr:uid="{00000000-0002-0000-0100-000003000000}"/>
    <dataValidation type="list" allowBlank="1" showInputMessage="1" showErrorMessage="1" sqref="AD6:AE6 L9:M11 Y11:Z11" xr:uid="{00000000-0002-0000-0100-000004000000}">
      <formula1>"平成,令和"</formula1>
    </dataValidation>
    <dataValidation type="list" allowBlank="1" showInputMessage="1" showErrorMessage="1" sqref="F36:L37" xr:uid="{00000000-0002-0000-0100-000005000000}">
      <formula1>INDIRECT($A$36)</formula1>
    </dataValidation>
  </dataValidations>
  <printOptions horizontalCentered="1"/>
  <pageMargins left="0.59055118110236227" right="0.59055118110236227" top="1.2204724409448819" bottom="0.78740157480314965" header="0.74803149606299213" footer="0.39370078740157483"/>
  <pageSetup paperSize="9" orientation="portrait" r:id="rId1"/>
  <headerFooter>
    <oddHeader>&amp;L&amp;"ＭＳ 明朝,標準"&amp;10　様式第8号&amp;C&amp;"ＭＳ 明朝,標準"&amp;14
同意・許可前貸付借入申込調書</oddHeader>
    <oddFooter>&amp;R&amp;G</oddFooter>
  </headerFooter>
  <ignoredErrors>
    <ignoredError sqref="S31:W31 AI31:AK31 Y31:AG31" unlockedFormula="1"/>
  </ignoredErrors>
  <drawing r:id="rId2"/>
  <legacyDrawing r:id="rId3"/>
  <legacyDrawingHF r:id="rId4"/>
  <extLst>
    <ext xmlns:x14="http://schemas.microsoft.com/office/spreadsheetml/2009/9/main" uri="{CCE6A557-97BC-4b89-ADB6-D9C93CAAB3DF}">
      <x14:dataValidations xmlns:xm="http://schemas.microsoft.com/office/excel/2006/main" count="2">
        <x14:dataValidation type="custom" errorStyle="information" allowBlank="1" showInputMessage="1" showErrorMessage="1" errorTitle="借入日以降の年月日が記載されております。" error="提出期限までに起債の同意（許可）が得られない場合は、同意（許可）権者に確認の上、予定日を記入してください。_x000a_なお、起債の同意（許可）後、速やかに機構融資部へ連絡してください。" xr:uid="{00000000-0002-0000-0100-000006000000}">
          <x14:formula1>
            <xm:f>貸付日他!E37&gt;貸付日他!E38</xm:f>
          </x14:formula1>
          <xm:sqref>I7</xm:sqref>
        </x14:dataValidation>
        <x14:dataValidation type="custom" errorStyle="information" allowBlank="1" showInputMessage="1" showErrorMessage="1" errorTitle="借入日以降の年月日が記載されております。" error="提出期限までに起債の同意（許可）が得られない場合は、同意（許可）権者に確認の上、予定日を記入してください。_x000a_起債の同意（許可）後、速やかに機構融資部へ連絡してください。" xr:uid="{00000000-0002-0000-0100-000007000000}">
          <x14:formula1>
            <xm:f>貸付日他!E36&gt;貸付日他!E39</xm:f>
          </x14:formula1>
          <xm:sqref>I8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C1:AW50"/>
  <sheetViews>
    <sheetView view="pageBreakPreview" zoomScaleNormal="100" zoomScaleSheetLayoutView="100" workbookViewId="0">
      <selection activeCell="M14" sqref="M14"/>
    </sheetView>
  </sheetViews>
  <sheetFormatPr defaultRowHeight="13.5" customHeight="1" x14ac:dyDescent="0.15"/>
  <cols>
    <col min="1" max="2" width="9" style="1"/>
    <col min="3" max="37" width="2.625" style="1" customWidth="1"/>
    <col min="38" max="38" width="8" style="1" customWidth="1"/>
    <col min="39" max="39" width="3.125" style="1" bestFit="1" customWidth="1"/>
    <col min="40" max="40" width="27.875" style="1" bestFit="1" customWidth="1"/>
    <col min="41" max="41" width="3" style="1" bestFit="1" customWidth="1"/>
    <col min="42" max="42" width="81.875" style="1" bestFit="1" customWidth="1"/>
    <col min="43" max="43" width="9" style="1" customWidth="1"/>
    <col min="44" max="16384" width="9" style="1"/>
  </cols>
  <sheetData>
    <row r="1" spans="3:49" ht="13.5" customHeight="1" x14ac:dyDescent="0.15">
      <c r="D1" s="45" t="s">
        <v>25</v>
      </c>
    </row>
    <row r="2" spans="3:49" ht="9" customHeight="1" x14ac:dyDescent="0.15">
      <c r="AG2" s="180"/>
    </row>
    <row r="3" spans="3:49" ht="9" customHeight="1" x14ac:dyDescent="0.15">
      <c r="AG3" s="15"/>
    </row>
    <row r="4" spans="3:49" ht="9" customHeight="1" x14ac:dyDescent="0.15">
      <c r="AG4" s="180"/>
    </row>
    <row r="5" spans="3:49" ht="30" customHeight="1" x14ac:dyDescent="0.15">
      <c r="C5" s="223" t="s">
        <v>22</v>
      </c>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row>
    <row r="11" spans="3:49" ht="13.5" customHeight="1" x14ac:dyDescent="0.15">
      <c r="M11" s="264" t="str">
        <f>IF(AND(S14="",R14="",Q14="",P14="",O14="",N14="",M14="",T14="",U14=""),"",IF(OR(S14="\",R14="\",Q14="\",P14="\",O14="\",N14="\",M14="\",S14="￥",R14="￥",Q14="￥",P14="￥",O14="￥",N14="￥",M14="￥"),IF(OR(AND(S14="",OR(R14="\",R14="￥")),AND(R14="",OR(Q14="\",Q14="￥")),AND(Q14="",OR(P14="\",P14="￥")),AND(P14="",OR(O14="\",O14="￥")),AND(O14="",OR(N14="\",N14="￥")),AND(N14="",OR(M14="\",M14="￥")),),"￥と金額の間が空いています。",""),"￥を記入してください。"))</f>
        <v/>
      </c>
      <c r="N11" s="264"/>
      <c r="O11" s="264"/>
      <c r="P11" s="264"/>
      <c r="Q11" s="264"/>
      <c r="R11" s="264"/>
      <c r="S11" s="264"/>
      <c r="T11" s="264"/>
      <c r="U11" s="264"/>
      <c r="W11" s="264" t="str">
        <f>IF(OR(M16="臨時財政対策債",M16="",),"",IF(AND(T14=0,U14=0),"","貸付金額の下限は10万円単位です。"))</f>
        <v/>
      </c>
      <c r="X11" s="264"/>
      <c r="Y11" s="264"/>
      <c r="Z11" s="264"/>
      <c r="AA11" s="264"/>
      <c r="AB11" s="264"/>
      <c r="AC11" s="264"/>
      <c r="AD11" s="264"/>
      <c r="AE11" s="264"/>
      <c r="AF11" s="264"/>
      <c r="AG11" s="264"/>
      <c r="AH11" s="264"/>
      <c r="AI11" s="272"/>
      <c r="AP11" s="5"/>
      <c r="AQ11" s="5"/>
      <c r="AR11" s="5"/>
      <c r="AS11" s="5"/>
      <c r="AT11" s="5"/>
      <c r="AU11" s="5"/>
      <c r="AV11" s="5"/>
      <c r="AW11" s="5"/>
    </row>
    <row r="12" spans="3:49" ht="6" customHeight="1" x14ac:dyDescent="0.15">
      <c r="E12" s="213">
        <v>1</v>
      </c>
      <c r="F12" s="215" t="s">
        <v>1</v>
      </c>
      <c r="G12" s="211"/>
      <c r="H12" s="211"/>
      <c r="I12" s="211"/>
      <c r="J12" s="211"/>
      <c r="K12" s="216"/>
      <c r="L12" s="18"/>
      <c r="M12" s="18"/>
      <c r="N12" s="18"/>
      <c r="O12" s="18"/>
      <c r="P12" s="18"/>
      <c r="Q12" s="18"/>
      <c r="R12" s="18"/>
      <c r="S12" s="18"/>
      <c r="T12" s="18"/>
      <c r="U12" s="18"/>
      <c r="V12" s="18"/>
      <c r="W12" s="18"/>
      <c r="X12" s="18"/>
      <c r="Y12" s="18"/>
      <c r="Z12" s="18"/>
      <c r="AA12" s="18"/>
      <c r="AB12" s="18"/>
      <c r="AC12" s="18"/>
      <c r="AD12" s="18"/>
      <c r="AE12" s="18"/>
      <c r="AF12" s="18"/>
      <c r="AG12" s="18"/>
      <c r="AH12" s="18"/>
      <c r="AI12" s="19"/>
      <c r="AP12" s="17"/>
      <c r="AQ12" s="5"/>
      <c r="AR12" s="5"/>
      <c r="AS12" s="5"/>
      <c r="AT12" s="5"/>
      <c r="AU12" s="5"/>
      <c r="AV12" s="5"/>
      <c r="AW12" s="5"/>
    </row>
    <row r="13" spans="3:49" ht="14.25" customHeight="1" x14ac:dyDescent="0.15">
      <c r="E13" s="224"/>
      <c r="F13" s="210"/>
      <c r="G13" s="210"/>
      <c r="H13" s="210"/>
      <c r="I13" s="210"/>
      <c r="J13" s="210"/>
      <c r="K13" s="225"/>
      <c r="M13" s="20"/>
      <c r="N13" s="21"/>
      <c r="O13" s="22" t="s">
        <v>2</v>
      </c>
      <c r="P13" s="20"/>
      <c r="Q13" s="23"/>
      <c r="R13" s="147" t="s">
        <v>3</v>
      </c>
      <c r="S13" s="18"/>
      <c r="T13" s="21"/>
      <c r="U13" s="24" t="s">
        <v>4</v>
      </c>
      <c r="V13" s="18"/>
      <c r="W13" s="21"/>
      <c r="X13" s="24" t="s">
        <v>5</v>
      </c>
      <c r="AA13" s="273" t="s">
        <v>180</v>
      </c>
      <c r="AB13" s="273"/>
      <c r="AC13" s="273"/>
      <c r="AD13" s="273"/>
      <c r="AE13" s="273"/>
      <c r="AF13" s="273"/>
      <c r="AG13" s="273"/>
      <c r="AH13" s="273"/>
      <c r="AI13" s="25"/>
      <c r="AP13" s="4"/>
      <c r="AQ13" s="5"/>
      <c r="AR13" s="5"/>
      <c r="AS13" s="5"/>
      <c r="AT13" s="5"/>
      <c r="AU13" s="5"/>
      <c r="AV13" s="5"/>
      <c r="AW13" s="5"/>
    </row>
    <row r="14" spans="3:49" ht="30" customHeight="1" x14ac:dyDescent="0.15">
      <c r="E14" s="224"/>
      <c r="F14" s="210"/>
      <c r="G14" s="210"/>
      <c r="H14" s="210"/>
      <c r="I14" s="210"/>
      <c r="J14" s="210"/>
      <c r="K14" s="225"/>
      <c r="M14" s="143"/>
      <c r="N14" s="144"/>
      <c r="O14" s="145" t="s">
        <v>253</v>
      </c>
      <c r="P14" s="143">
        <v>3</v>
      </c>
      <c r="Q14" s="144">
        <v>0</v>
      </c>
      <c r="R14" s="148">
        <v>0</v>
      </c>
      <c r="S14" s="145">
        <v>0</v>
      </c>
      <c r="T14" s="144">
        <v>0</v>
      </c>
      <c r="U14" s="146">
        <v>0</v>
      </c>
      <c r="V14" s="38">
        <v>0</v>
      </c>
      <c r="W14" s="39">
        <v>0</v>
      </c>
      <c r="X14" s="40">
        <v>0</v>
      </c>
      <c r="AA14" s="228"/>
      <c r="AB14" s="228"/>
      <c r="AC14" s="228"/>
      <c r="AD14" s="228"/>
      <c r="AE14" s="228"/>
      <c r="AF14" s="228"/>
      <c r="AG14" s="226" t="s">
        <v>6</v>
      </c>
      <c r="AH14" s="227"/>
      <c r="AI14" s="25"/>
      <c r="AP14" s="5"/>
      <c r="AQ14" s="5"/>
      <c r="AR14" s="5"/>
      <c r="AS14" s="5"/>
      <c r="AT14" s="5"/>
      <c r="AU14" s="5"/>
      <c r="AV14" s="5"/>
      <c r="AW14" s="5"/>
    </row>
    <row r="15" spans="3:49" ht="6" customHeight="1" x14ac:dyDescent="0.15">
      <c r="E15" s="214"/>
      <c r="F15" s="209"/>
      <c r="G15" s="209"/>
      <c r="H15" s="209"/>
      <c r="I15" s="209"/>
      <c r="J15" s="209"/>
      <c r="K15" s="217"/>
      <c r="L15" s="16"/>
      <c r="R15" s="16"/>
      <c r="S15" s="16"/>
      <c r="T15" s="16"/>
      <c r="U15" s="16"/>
      <c r="AH15" s="16"/>
      <c r="AI15" s="26"/>
      <c r="AP15" s="5"/>
      <c r="AQ15" s="5"/>
      <c r="AR15" s="5"/>
      <c r="AS15" s="5"/>
      <c r="AT15" s="5"/>
      <c r="AU15" s="5"/>
      <c r="AV15" s="5"/>
      <c r="AW15" s="5"/>
    </row>
    <row r="16" spans="3:49" ht="18" customHeight="1" x14ac:dyDescent="0.15">
      <c r="E16" s="213">
        <v>2</v>
      </c>
      <c r="F16" s="215" t="s">
        <v>7</v>
      </c>
      <c r="G16" s="211"/>
      <c r="H16" s="211"/>
      <c r="I16" s="211"/>
      <c r="J16" s="211"/>
      <c r="K16" s="216"/>
      <c r="L16" s="18"/>
      <c r="M16" s="202" t="s">
        <v>230</v>
      </c>
      <c r="N16" s="203"/>
      <c r="O16" s="203"/>
      <c r="P16" s="203"/>
      <c r="Q16" s="203"/>
      <c r="R16" s="218" t="s">
        <v>270</v>
      </c>
      <c r="S16" s="219"/>
      <c r="T16" s="18"/>
      <c r="U16" s="221" t="s">
        <v>9</v>
      </c>
      <c r="V16" s="202" t="s">
        <v>128</v>
      </c>
      <c r="W16" s="203"/>
      <c r="X16" s="203"/>
      <c r="Y16" s="203"/>
      <c r="Z16" s="203"/>
      <c r="AA16" s="203"/>
      <c r="AB16" s="203"/>
      <c r="AC16" s="203"/>
      <c r="AD16" s="203"/>
      <c r="AE16" s="203"/>
      <c r="AF16" s="203"/>
      <c r="AG16" s="203"/>
      <c r="AH16" s="218" t="s">
        <v>0</v>
      </c>
      <c r="AI16" s="19"/>
      <c r="AL16" s="261" t="str">
        <f>IF(AND(M16="地域活性化",V16=""),"新規事業分→「新規事業分」を選択。
継続事業分→「新規事業分」以外の事業区分を選択。",IF(OR(M16="地方道路等整備",M16="緊急防災・減災",M16=""),"",IF(V16=""," → 細事業名を選択してください。","")))</f>
        <v/>
      </c>
      <c r="AM16" s="261"/>
      <c r="AN16" s="261"/>
      <c r="AO16" s="261"/>
      <c r="AP16" s="261"/>
      <c r="AQ16" s="4"/>
      <c r="AR16" s="4"/>
      <c r="AS16" s="4"/>
      <c r="AT16" s="4"/>
      <c r="AU16" s="4"/>
      <c r="AV16" s="4"/>
      <c r="AW16" s="4"/>
    </row>
    <row r="17" spans="3:49" ht="18" customHeight="1" x14ac:dyDescent="0.15">
      <c r="E17" s="214"/>
      <c r="F17" s="209"/>
      <c r="G17" s="209"/>
      <c r="H17" s="209"/>
      <c r="I17" s="209"/>
      <c r="J17" s="209"/>
      <c r="K17" s="217"/>
      <c r="L17" s="16"/>
      <c r="M17" s="201"/>
      <c r="N17" s="201"/>
      <c r="O17" s="201"/>
      <c r="P17" s="201"/>
      <c r="Q17" s="201"/>
      <c r="R17" s="220"/>
      <c r="S17" s="220"/>
      <c r="T17" s="16"/>
      <c r="U17" s="222"/>
      <c r="V17" s="200" t="s">
        <v>254</v>
      </c>
      <c r="W17" s="201"/>
      <c r="X17" s="201"/>
      <c r="Y17" s="201"/>
      <c r="Z17" s="201"/>
      <c r="AA17" s="201"/>
      <c r="AB17" s="201"/>
      <c r="AC17" s="201"/>
      <c r="AD17" s="201"/>
      <c r="AE17" s="201"/>
      <c r="AF17" s="201"/>
      <c r="AG17" s="201"/>
      <c r="AH17" s="220"/>
      <c r="AI17" s="26"/>
      <c r="AL17" s="261"/>
      <c r="AM17" s="261"/>
      <c r="AN17" s="261"/>
      <c r="AO17" s="261"/>
      <c r="AP17" s="261"/>
      <c r="AQ17" s="4"/>
      <c r="AR17" s="4"/>
      <c r="AS17" s="4"/>
      <c r="AT17" s="4"/>
      <c r="AU17" s="4"/>
      <c r="AV17" s="4"/>
      <c r="AW17" s="4"/>
    </row>
    <row r="18" spans="3:49" ht="36" customHeight="1" x14ac:dyDescent="0.15">
      <c r="C18" s="2"/>
      <c r="E18" s="28">
        <v>3</v>
      </c>
      <c r="F18" s="248" t="s">
        <v>10</v>
      </c>
      <c r="G18" s="212"/>
      <c r="H18" s="212"/>
      <c r="I18" s="212"/>
      <c r="J18" s="212"/>
      <c r="K18" s="249"/>
      <c r="L18" s="183"/>
      <c r="M18" s="208" t="s">
        <v>23</v>
      </c>
      <c r="N18" s="209"/>
      <c r="O18" s="210"/>
      <c r="P18" s="210"/>
      <c r="Q18" s="210"/>
      <c r="R18" s="211"/>
      <c r="S18" s="211"/>
      <c r="T18" s="211"/>
      <c r="U18" s="211"/>
      <c r="V18" s="210"/>
      <c r="W18" s="210"/>
      <c r="X18" s="210"/>
      <c r="Y18" s="209"/>
      <c r="Z18" s="209"/>
      <c r="AA18" s="209"/>
      <c r="AB18" s="209"/>
      <c r="AC18" s="209"/>
      <c r="AD18" s="209"/>
      <c r="AE18" s="209"/>
      <c r="AF18" s="209"/>
      <c r="AG18" s="209"/>
      <c r="AH18" s="212"/>
      <c r="AI18" s="30"/>
      <c r="AP18" s="27"/>
      <c r="AQ18" s="4"/>
      <c r="AR18" s="4"/>
      <c r="AS18" s="4"/>
      <c r="AT18" s="4"/>
      <c r="AU18" s="4"/>
      <c r="AV18" s="4"/>
      <c r="AW18" s="4"/>
    </row>
    <row r="19" spans="3:49" ht="36" customHeight="1" x14ac:dyDescent="0.15">
      <c r="E19" s="31">
        <v>4</v>
      </c>
      <c r="F19" s="248" t="s">
        <v>11</v>
      </c>
      <c r="G19" s="212"/>
      <c r="H19" s="212"/>
      <c r="I19" s="212"/>
      <c r="J19" s="212"/>
      <c r="K19" s="249"/>
      <c r="L19" s="16"/>
      <c r="M19" s="236" t="s">
        <v>247</v>
      </c>
      <c r="N19" s="237"/>
      <c r="O19" s="231">
        <v>3</v>
      </c>
      <c r="P19" s="231"/>
      <c r="Q19" s="234" t="s">
        <v>13</v>
      </c>
      <c r="R19" s="235"/>
      <c r="S19" s="231">
        <v>9</v>
      </c>
      <c r="T19" s="231"/>
      <c r="U19" s="234" t="s">
        <v>14</v>
      </c>
      <c r="V19" s="235"/>
      <c r="W19" s="232">
        <v>28</v>
      </c>
      <c r="X19" s="233"/>
      <c r="Y19" s="236" t="s">
        <v>15</v>
      </c>
      <c r="Z19" s="237"/>
      <c r="AA19" s="16"/>
      <c r="AB19" s="16"/>
      <c r="AC19" s="16"/>
      <c r="AD19" s="16"/>
      <c r="AE19" s="16"/>
      <c r="AF19" s="16"/>
      <c r="AG19" s="16"/>
      <c r="AH19" s="16"/>
      <c r="AI19" s="26"/>
      <c r="AP19" s="27"/>
      <c r="AQ19" s="4"/>
      <c r="AR19" s="4"/>
      <c r="AS19" s="4"/>
      <c r="AT19" s="4"/>
      <c r="AU19" s="4"/>
      <c r="AV19" s="4"/>
      <c r="AW19" s="4"/>
    </row>
    <row r="20" spans="3:49" ht="36" customHeight="1" x14ac:dyDescent="0.15">
      <c r="E20" s="31">
        <v>5</v>
      </c>
      <c r="F20" s="248" t="s">
        <v>12</v>
      </c>
      <c r="G20" s="212"/>
      <c r="H20" s="212"/>
      <c r="I20" s="212"/>
      <c r="J20" s="212"/>
      <c r="K20" s="249"/>
      <c r="L20" s="183"/>
      <c r="M20" s="204" t="s">
        <v>24</v>
      </c>
      <c r="N20" s="205"/>
      <c r="O20" s="206"/>
      <c r="P20" s="206"/>
      <c r="Q20" s="206"/>
      <c r="R20" s="206"/>
      <c r="S20" s="206"/>
      <c r="T20" s="206"/>
      <c r="U20" s="206"/>
      <c r="V20" s="206"/>
      <c r="W20" s="206"/>
      <c r="X20" s="206"/>
      <c r="Y20" s="205"/>
      <c r="Z20" s="205"/>
      <c r="AA20" s="205"/>
      <c r="AB20" s="205"/>
      <c r="AC20" s="205"/>
      <c r="AD20" s="205"/>
      <c r="AE20" s="205"/>
      <c r="AF20" s="205"/>
      <c r="AG20" s="205"/>
      <c r="AH20" s="205"/>
      <c r="AI20" s="30"/>
      <c r="AP20" s="27"/>
      <c r="AQ20" s="4"/>
      <c r="AR20" s="4"/>
      <c r="AS20" s="4"/>
      <c r="AT20" s="4"/>
      <c r="AU20" s="4"/>
      <c r="AV20" s="4"/>
      <c r="AW20" s="4"/>
    </row>
    <row r="21" spans="3:49" ht="6" customHeight="1" x14ac:dyDescent="0.15">
      <c r="E21" s="213">
        <v>6</v>
      </c>
      <c r="F21" s="240" t="s">
        <v>16</v>
      </c>
      <c r="G21" s="241"/>
      <c r="H21" s="241"/>
      <c r="I21" s="241"/>
      <c r="J21" s="241"/>
      <c r="K21" s="242"/>
      <c r="L21" s="20"/>
      <c r="M21" s="18"/>
      <c r="N21" s="181"/>
      <c r="O21" s="18"/>
      <c r="P21" s="181"/>
      <c r="Q21" s="18"/>
      <c r="R21" s="181"/>
      <c r="S21" s="18"/>
      <c r="T21" s="181"/>
      <c r="U21" s="18"/>
      <c r="V21" s="181"/>
      <c r="W21" s="18"/>
      <c r="X21" s="181"/>
      <c r="Y21" s="18"/>
      <c r="Z21" s="181"/>
      <c r="AA21" s="18"/>
      <c r="AB21" s="18"/>
      <c r="AC21" s="18"/>
      <c r="AD21" s="18"/>
      <c r="AE21" s="18"/>
      <c r="AF21" s="18"/>
      <c r="AG21" s="18"/>
      <c r="AH21" s="18"/>
      <c r="AI21" s="19"/>
      <c r="AP21" s="27"/>
      <c r="AQ21" s="4"/>
      <c r="AR21" s="4"/>
      <c r="AS21" s="4"/>
      <c r="AT21" s="4"/>
      <c r="AU21" s="4"/>
      <c r="AV21" s="4"/>
      <c r="AW21" s="4"/>
    </row>
    <row r="22" spans="3:49" ht="18" customHeight="1" x14ac:dyDescent="0.15">
      <c r="E22" s="229"/>
      <c r="F22" s="243"/>
      <c r="G22" s="243"/>
      <c r="H22" s="243"/>
      <c r="I22" s="243"/>
      <c r="J22" s="243"/>
      <c r="K22" s="244"/>
      <c r="L22" s="32"/>
      <c r="M22" s="250" t="s">
        <v>255</v>
      </c>
      <c r="N22" s="251"/>
      <c r="O22" s="251"/>
      <c r="P22" s="251"/>
      <c r="Q22" s="251"/>
      <c r="R22" s="251"/>
      <c r="S22" s="251"/>
      <c r="T22" s="252"/>
      <c r="U22" s="252"/>
      <c r="V22" s="252"/>
      <c r="W22" s="252"/>
      <c r="X22" s="252"/>
      <c r="Y22" s="252"/>
      <c r="Z22" s="252"/>
      <c r="AA22" s="252"/>
      <c r="AB22" s="252"/>
      <c r="AC22" s="252"/>
      <c r="AD22" s="252"/>
      <c r="AE22" s="252"/>
      <c r="AI22" s="25"/>
      <c r="AP22" s="27"/>
      <c r="AQ22" s="4"/>
      <c r="AR22" s="4"/>
      <c r="AS22" s="4"/>
      <c r="AT22" s="4"/>
      <c r="AU22" s="4"/>
      <c r="AV22" s="4"/>
      <c r="AW22" s="4"/>
    </row>
    <row r="23" spans="3:49" ht="6" customHeight="1" x14ac:dyDescent="0.15">
      <c r="E23" s="229"/>
      <c r="F23" s="243"/>
      <c r="G23" s="243"/>
      <c r="H23" s="243"/>
      <c r="I23" s="243"/>
      <c r="J23" s="243"/>
      <c r="K23" s="244"/>
      <c r="L23" s="32"/>
      <c r="M23" s="37"/>
      <c r="N23" s="41"/>
      <c r="O23" s="42"/>
      <c r="P23" s="43"/>
      <c r="Q23" s="37"/>
      <c r="R23" s="41"/>
      <c r="S23" s="44"/>
      <c r="T23" s="43"/>
      <c r="U23" s="37"/>
      <c r="V23" s="41"/>
      <c r="W23" s="44"/>
      <c r="X23" s="43"/>
      <c r="Y23" s="37"/>
      <c r="Z23" s="41"/>
      <c r="AA23" s="37"/>
      <c r="AB23" s="37"/>
      <c r="AC23" s="37"/>
      <c r="AD23" s="37"/>
      <c r="AE23" s="37"/>
      <c r="AI23" s="25"/>
      <c r="AP23" s="4"/>
      <c r="AQ23" s="4"/>
      <c r="AR23" s="4"/>
      <c r="AS23" s="4"/>
      <c r="AT23" s="4"/>
      <c r="AU23" s="4"/>
      <c r="AV23" s="4"/>
      <c r="AW23" s="4"/>
    </row>
    <row r="24" spans="3:49" ht="24" customHeight="1" x14ac:dyDescent="0.15">
      <c r="E24" s="229"/>
      <c r="F24" s="243"/>
      <c r="G24" s="243"/>
      <c r="H24" s="243"/>
      <c r="I24" s="243"/>
      <c r="J24" s="243"/>
      <c r="K24" s="244"/>
      <c r="L24" s="32"/>
      <c r="M24" s="238" t="s">
        <v>17</v>
      </c>
      <c r="N24" s="239"/>
      <c r="O24" s="239"/>
      <c r="P24" s="253" t="s">
        <v>231</v>
      </c>
      <c r="Q24" s="254"/>
      <c r="R24" s="254"/>
      <c r="S24" s="254"/>
      <c r="T24" s="254"/>
      <c r="U24" s="254"/>
      <c r="V24" s="238" t="s">
        <v>19</v>
      </c>
      <c r="W24" s="239"/>
      <c r="X24" s="258"/>
      <c r="Y24" s="150">
        <v>0</v>
      </c>
      <c r="Z24" s="149">
        <v>1</v>
      </c>
      <c r="AA24" s="149">
        <v>2</v>
      </c>
      <c r="AB24" s="149">
        <v>3</v>
      </c>
      <c r="AC24" s="149">
        <v>4</v>
      </c>
      <c r="AD24" s="149">
        <v>5</v>
      </c>
      <c r="AE24" s="149">
        <v>6</v>
      </c>
      <c r="AF24" s="274" t="s">
        <v>271</v>
      </c>
      <c r="AG24" s="275"/>
      <c r="AH24" s="275"/>
      <c r="AI24" s="276"/>
      <c r="AP24" s="27"/>
      <c r="AQ24" s="4"/>
      <c r="AR24" s="4"/>
      <c r="AS24" s="4"/>
      <c r="AT24" s="4"/>
      <c r="AU24" s="4"/>
      <c r="AV24" s="4"/>
      <c r="AW24" s="4"/>
    </row>
    <row r="25" spans="3:49" ht="24" customHeight="1" x14ac:dyDescent="0.15">
      <c r="E25" s="229"/>
      <c r="F25" s="245"/>
      <c r="G25" s="245"/>
      <c r="H25" s="245"/>
      <c r="I25" s="245"/>
      <c r="J25" s="245"/>
      <c r="K25" s="244"/>
      <c r="L25" s="32"/>
      <c r="M25" s="259" t="s">
        <v>18</v>
      </c>
      <c r="N25" s="260"/>
      <c r="O25" s="260"/>
      <c r="P25" s="255" t="s">
        <v>256</v>
      </c>
      <c r="Q25" s="256"/>
      <c r="R25" s="256"/>
      <c r="S25" s="256"/>
      <c r="T25" s="256"/>
      <c r="U25" s="256"/>
      <c r="V25" s="256"/>
      <c r="W25" s="256"/>
      <c r="X25" s="256"/>
      <c r="Y25" s="256"/>
      <c r="Z25" s="256"/>
      <c r="AA25" s="256"/>
      <c r="AB25" s="256"/>
      <c r="AC25" s="256"/>
      <c r="AD25" s="256"/>
      <c r="AE25" s="257"/>
      <c r="AI25" s="25"/>
      <c r="AP25" s="4"/>
      <c r="AQ25" s="4"/>
      <c r="AR25" s="4"/>
      <c r="AS25" s="4"/>
      <c r="AT25" s="4"/>
      <c r="AU25" s="4"/>
      <c r="AV25" s="4"/>
      <c r="AW25" s="4"/>
    </row>
    <row r="26" spans="3:49" ht="6" customHeight="1" x14ac:dyDescent="0.15">
      <c r="E26" s="230"/>
      <c r="F26" s="246"/>
      <c r="G26" s="246"/>
      <c r="H26" s="246"/>
      <c r="I26" s="246"/>
      <c r="J26" s="246"/>
      <c r="K26" s="247"/>
      <c r="L26" s="33"/>
      <c r="M26" s="16"/>
      <c r="N26" s="184"/>
      <c r="O26" s="16"/>
      <c r="P26" s="184"/>
      <c r="Q26" s="16"/>
      <c r="R26" s="184"/>
      <c r="S26" s="16"/>
      <c r="T26" s="184"/>
      <c r="U26" s="16"/>
      <c r="V26" s="184"/>
      <c r="W26" s="16"/>
      <c r="X26" s="184"/>
      <c r="Y26" s="16"/>
      <c r="Z26" s="184"/>
      <c r="AA26" s="16"/>
      <c r="AB26" s="16"/>
      <c r="AC26" s="16"/>
      <c r="AD26" s="16"/>
      <c r="AE26" s="16"/>
      <c r="AF26" s="16"/>
      <c r="AG26" s="16"/>
      <c r="AH26" s="16"/>
      <c r="AI26" s="26"/>
      <c r="AP26" s="4"/>
      <c r="AQ26" s="4"/>
      <c r="AR26" s="4"/>
      <c r="AS26" s="4"/>
      <c r="AT26" s="4"/>
      <c r="AU26" s="4"/>
      <c r="AV26" s="4"/>
      <c r="AW26" s="4"/>
    </row>
    <row r="27" spans="3:49" ht="15" customHeight="1" x14ac:dyDescent="0.15">
      <c r="E27" s="151"/>
      <c r="F27" s="151"/>
      <c r="G27" s="151"/>
      <c r="H27" s="151"/>
      <c r="I27" s="151"/>
      <c r="J27" s="151"/>
      <c r="K27" s="151"/>
      <c r="N27" s="182"/>
      <c r="P27" s="182"/>
      <c r="R27" s="182"/>
      <c r="T27" s="182"/>
      <c r="V27" s="182"/>
      <c r="X27" s="182"/>
      <c r="Z27" s="182"/>
      <c r="AP27" s="4"/>
      <c r="AQ27" s="4"/>
      <c r="AR27" s="4"/>
      <c r="AS27" s="4"/>
      <c r="AT27" s="4"/>
      <c r="AU27" s="4"/>
      <c r="AV27" s="4"/>
      <c r="AW27" s="4"/>
    </row>
    <row r="28" spans="3:49" ht="18" customHeight="1" x14ac:dyDescent="0.15">
      <c r="C28" s="2"/>
      <c r="E28" s="45" t="s">
        <v>229</v>
      </c>
      <c r="AP28" s="4"/>
      <c r="AQ28" s="4"/>
      <c r="AR28" s="4"/>
      <c r="AS28" s="4"/>
      <c r="AT28" s="4"/>
      <c r="AU28" s="4"/>
      <c r="AV28" s="4"/>
      <c r="AW28" s="4"/>
    </row>
    <row r="29" spans="3:49" ht="13.5" customHeight="1" x14ac:dyDescent="0.15">
      <c r="C29" s="2"/>
      <c r="AP29" s="4"/>
      <c r="AQ29" s="4"/>
      <c r="AR29" s="4"/>
      <c r="AS29" s="4"/>
      <c r="AT29" s="4"/>
      <c r="AU29" s="4"/>
      <c r="AV29" s="4"/>
      <c r="AW29" s="4"/>
    </row>
    <row r="30" spans="3:49" ht="24" customHeight="1" x14ac:dyDescent="0.15">
      <c r="C30" s="2"/>
      <c r="F30" s="262" t="s">
        <v>247</v>
      </c>
      <c r="G30" s="263"/>
      <c r="H30" s="207">
        <v>3</v>
      </c>
      <c r="I30" s="207"/>
      <c r="J30" s="36" t="s">
        <v>13</v>
      </c>
      <c r="K30" s="207">
        <v>8</v>
      </c>
      <c r="L30" s="207"/>
      <c r="M30" s="36" t="s">
        <v>14</v>
      </c>
      <c r="N30" s="207">
        <v>26</v>
      </c>
      <c r="O30" s="207"/>
      <c r="P30" s="36" t="s">
        <v>15</v>
      </c>
      <c r="Q30" s="37"/>
      <c r="R30" s="37"/>
      <c r="S30" s="37"/>
      <c r="T30" s="37"/>
      <c r="U30" s="37"/>
      <c r="V30" s="37"/>
      <c r="W30" s="37"/>
      <c r="X30" s="37"/>
      <c r="Y30" s="37"/>
      <c r="Z30" s="37"/>
      <c r="AA30" s="37"/>
      <c r="AB30" s="37"/>
      <c r="AC30" s="37"/>
      <c r="AD30" s="37"/>
      <c r="AE30" s="37"/>
      <c r="AF30" s="37"/>
      <c r="AG30" s="37"/>
      <c r="AP30" s="4"/>
      <c r="AQ30" s="4"/>
      <c r="AR30" s="4"/>
      <c r="AS30" s="4"/>
      <c r="AT30" s="4"/>
      <c r="AU30" s="4"/>
      <c r="AV30" s="4"/>
      <c r="AW30" s="4"/>
    </row>
    <row r="31" spans="3:49" ht="24" customHeight="1" x14ac:dyDescent="0.15">
      <c r="C31" s="2"/>
      <c r="H31" s="37"/>
      <c r="I31" s="37"/>
      <c r="J31" s="37"/>
      <c r="K31" s="37"/>
      <c r="L31" s="37"/>
      <c r="M31" s="37"/>
      <c r="N31" s="37"/>
      <c r="O31" s="37"/>
      <c r="P31" s="269" t="s">
        <v>20</v>
      </c>
      <c r="Q31" s="270"/>
      <c r="R31" s="271"/>
      <c r="S31" s="266" t="s">
        <v>258</v>
      </c>
      <c r="T31" s="252"/>
      <c r="U31" s="252"/>
      <c r="V31" s="252"/>
      <c r="W31" s="252"/>
      <c r="X31" s="252"/>
      <c r="Y31" s="252"/>
      <c r="Z31" s="252"/>
      <c r="AA31" s="252"/>
      <c r="AB31" s="252"/>
      <c r="AC31" s="252"/>
      <c r="AD31" s="252"/>
      <c r="AE31" s="252"/>
      <c r="AF31" s="252"/>
      <c r="AG31" s="252"/>
      <c r="AP31" s="4"/>
      <c r="AQ31" s="4"/>
      <c r="AR31" s="4"/>
      <c r="AS31" s="4"/>
      <c r="AT31" s="4"/>
      <c r="AU31" s="4"/>
      <c r="AV31" s="4"/>
      <c r="AW31" s="4"/>
    </row>
    <row r="32" spans="3:49" ht="24" customHeight="1" x14ac:dyDescent="0.15">
      <c r="H32" s="37"/>
      <c r="I32" s="37"/>
      <c r="J32" s="37"/>
      <c r="K32" s="37"/>
      <c r="L32" s="37"/>
      <c r="M32" s="37"/>
      <c r="N32" s="37"/>
      <c r="O32" s="37"/>
      <c r="P32" s="269" t="s">
        <v>21</v>
      </c>
      <c r="Q32" s="270"/>
      <c r="R32" s="271"/>
      <c r="S32" s="266" t="s">
        <v>259</v>
      </c>
      <c r="T32" s="252"/>
      <c r="U32" s="252"/>
      <c r="V32" s="252"/>
      <c r="W32" s="252"/>
      <c r="X32" s="252"/>
      <c r="Y32" s="252"/>
      <c r="Z32" s="252"/>
      <c r="AA32" s="252"/>
      <c r="AB32" s="252"/>
      <c r="AC32" s="252"/>
      <c r="AD32" s="252"/>
      <c r="AE32" s="252"/>
      <c r="AF32" s="252"/>
      <c r="AG32" s="252"/>
      <c r="AP32" s="4"/>
      <c r="AQ32" s="4"/>
      <c r="AR32" s="4"/>
      <c r="AS32" s="4"/>
      <c r="AT32" s="4"/>
      <c r="AU32" s="4"/>
      <c r="AV32" s="4"/>
      <c r="AW32" s="4"/>
    </row>
    <row r="33" spans="3:49" ht="13.5" customHeight="1" x14ac:dyDescent="0.15">
      <c r="AI33" s="107"/>
      <c r="AJ33" s="107"/>
      <c r="AK33" s="107"/>
      <c r="AP33" s="4"/>
      <c r="AQ33" s="4"/>
      <c r="AR33" s="4"/>
      <c r="AS33" s="4"/>
      <c r="AT33" s="4"/>
      <c r="AU33" s="4"/>
      <c r="AV33" s="4"/>
      <c r="AW33" s="4"/>
    </row>
    <row r="34" spans="3:49" ht="24" customHeight="1" x14ac:dyDescent="0.15">
      <c r="C34" s="37"/>
      <c r="D34" s="37"/>
      <c r="E34" s="46" t="s">
        <v>179</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267" t="s">
        <v>271</v>
      </c>
      <c r="AI34" s="268"/>
      <c r="AJ34" s="268"/>
      <c r="AK34" s="268"/>
      <c r="AP34" s="4"/>
      <c r="AQ34" s="4"/>
      <c r="AR34" s="4"/>
      <c r="AS34" s="4"/>
      <c r="AT34" s="4"/>
      <c r="AU34" s="4"/>
      <c r="AV34" s="4"/>
      <c r="AW34" s="4"/>
    </row>
    <row r="35" spans="3:49" ht="13.5" customHeight="1" thickBot="1" x14ac:dyDescent="0.2">
      <c r="AP35" s="4"/>
      <c r="AQ35" s="4"/>
      <c r="AR35" s="4"/>
      <c r="AS35" s="4"/>
      <c r="AT35" s="4"/>
      <c r="AU35" s="4"/>
      <c r="AV35" s="4"/>
      <c r="AW35" s="4"/>
    </row>
    <row r="36" spans="3:49" ht="18" customHeight="1" x14ac:dyDescent="0.15">
      <c r="C36" s="2"/>
      <c r="R36" s="265" t="str">
        <f>IF(AND(AD36="",AE36="",AF36="",AG36="",AH36="",AI36="",AJ36=""),"","「エラーチェック（エラーリストを参照）」")</f>
        <v/>
      </c>
      <c r="S36" s="265"/>
      <c r="T36" s="265"/>
      <c r="U36" s="265"/>
      <c r="V36" s="265"/>
      <c r="W36" s="265"/>
      <c r="X36" s="265"/>
      <c r="Y36" s="265"/>
      <c r="Z36" s="265"/>
      <c r="AA36" s="265"/>
      <c r="AB36" s="265"/>
      <c r="AC36" s="98" t="str">
        <f>IF(R36="","","(")</f>
        <v/>
      </c>
      <c r="AD36" s="99" t="str">
        <f>IF(AP38="","","1")</f>
        <v/>
      </c>
      <c r="AE36" s="99" t="str">
        <f>IF(AP39="","","2")</f>
        <v/>
      </c>
      <c r="AF36" s="99" t="str">
        <f>IF(AP40="","","3")</f>
        <v/>
      </c>
      <c r="AG36" s="99" t="str">
        <f>IF(AP42="","","4")</f>
        <v/>
      </c>
      <c r="AH36" s="99" t="str">
        <f>IF(AP43="","","5")</f>
        <v/>
      </c>
      <c r="AI36" s="99" t="str">
        <f>IF(AP44="","","6")</f>
        <v/>
      </c>
      <c r="AJ36" s="99" t="str">
        <f>IF(AP45="","","7")</f>
        <v/>
      </c>
      <c r="AK36" s="100" t="str">
        <f>IF(AC36="","",")")</f>
        <v/>
      </c>
      <c r="AL36" s="101"/>
      <c r="AM36" s="109" t="s">
        <v>136</v>
      </c>
      <c r="AN36" s="110"/>
      <c r="AO36" s="111"/>
      <c r="AP36" s="112"/>
      <c r="AQ36" s="4"/>
      <c r="AR36" s="4"/>
      <c r="AS36" s="4"/>
      <c r="AT36" s="4"/>
      <c r="AU36" s="4"/>
      <c r="AV36" s="4"/>
      <c r="AW36" s="4"/>
    </row>
    <row r="37" spans="3:49" ht="18" customHeight="1" x14ac:dyDescent="0.15">
      <c r="C37" s="2"/>
      <c r="P37" s="101"/>
      <c r="Q37" s="101"/>
      <c r="R37" s="102"/>
      <c r="S37" s="102"/>
      <c r="T37" s="102"/>
      <c r="U37" s="102"/>
      <c r="V37" s="102"/>
      <c r="W37" s="102"/>
      <c r="X37" s="102"/>
      <c r="Y37" s="101"/>
      <c r="Z37" s="104"/>
      <c r="AA37" s="105"/>
      <c r="AB37" s="105"/>
      <c r="AC37" s="105"/>
      <c r="AD37" s="105"/>
      <c r="AE37" s="105"/>
      <c r="AF37" s="105"/>
      <c r="AG37" s="105"/>
      <c r="AH37" s="105"/>
      <c r="AI37" s="105"/>
      <c r="AJ37" s="106"/>
      <c r="AK37" s="101"/>
      <c r="AL37" s="103"/>
      <c r="AM37" s="113" t="s">
        <v>138</v>
      </c>
      <c r="AO37" s="108"/>
      <c r="AP37" s="114"/>
      <c r="AQ37" s="4"/>
      <c r="AR37" s="4"/>
      <c r="AS37" s="4"/>
      <c r="AT37" s="4"/>
      <c r="AU37" s="4"/>
      <c r="AV37" s="4"/>
      <c r="AW37" s="4"/>
    </row>
    <row r="38" spans="3:49" ht="18" customHeight="1" x14ac:dyDescent="0.15">
      <c r="C38" s="2"/>
      <c r="D38" s="2"/>
      <c r="P38" s="101"/>
      <c r="Q38" s="101"/>
      <c r="R38" s="101"/>
      <c r="S38" s="101"/>
      <c r="T38" s="101"/>
      <c r="U38" s="101"/>
      <c r="V38" s="101"/>
      <c r="W38" s="101"/>
      <c r="X38" s="101"/>
      <c r="Y38" s="101"/>
      <c r="Z38" s="101"/>
      <c r="AA38" s="101"/>
      <c r="AB38" s="101"/>
      <c r="AC38" s="101"/>
      <c r="AD38" s="101"/>
      <c r="AE38" s="101"/>
      <c r="AF38" s="101"/>
      <c r="AG38" s="101"/>
      <c r="AH38" s="101"/>
      <c r="AI38" s="101"/>
      <c r="AJ38" s="101"/>
      <c r="AK38" s="101"/>
      <c r="AL38" s="101"/>
      <c r="AM38" s="115">
        <v>1</v>
      </c>
      <c r="AN38" s="108" t="s">
        <v>168</v>
      </c>
      <c r="AO38" s="180" t="s">
        <v>173</v>
      </c>
      <c r="AP38" s="116" t="str">
        <f>IF(M16="","「２　資金の用途」の「事業名」を選択してください。","")</f>
        <v/>
      </c>
    </row>
    <row r="39" spans="3:49" ht="18" customHeight="1" x14ac:dyDescent="0.15">
      <c r="C39" s="2"/>
      <c r="D39" s="2"/>
      <c r="P39" s="101"/>
      <c r="Q39" s="101"/>
      <c r="R39" s="101"/>
      <c r="S39" s="101"/>
      <c r="T39" s="101"/>
      <c r="U39" s="101"/>
      <c r="V39" s="101"/>
      <c r="W39" s="101"/>
      <c r="X39" s="101"/>
      <c r="Y39" s="101"/>
      <c r="Z39" s="101"/>
      <c r="AA39" s="101"/>
      <c r="AB39" s="101"/>
      <c r="AC39" s="101"/>
      <c r="AD39" s="101"/>
      <c r="AE39" s="101"/>
      <c r="AF39" s="101"/>
      <c r="AG39" s="101"/>
      <c r="AH39" s="101"/>
      <c r="AI39" s="101"/>
      <c r="AJ39" s="101"/>
      <c r="AK39" s="101"/>
      <c r="AL39" s="101"/>
      <c r="AM39" s="115">
        <v>2</v>
      </c>
      <c r="AN39" s="108" t="s">
        <v>169</v>
      </c>
      <c r="AO39" s="180" t="s">
        <v>173</v>
      </c>
      <c r="AP39" s="116" t="str">
        <f>IF(OR(M16="地方道路等整備",M16="緊急防災・減災",M16="公共施設等適正管理推進",M16="公営住宅",M16=""),"",IF(V16="","「２　資金の用途」の「細事業名」を選択してください。",""))</f>
        <v/>
      </c>
    </row>
    <row r="40" spans="3:49" ht="18" customHeight="1" x14ac:dyDescent="0.15">
      <c r="C40" s="2"/>
      <c r="D40" s="2"/>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15">
        <v>3</v>
      </c>
      <c r="AN40" s="108" t="s">
        <v>170</v>
      </c>
      <c r="AO40" s="180" t="s">
        <v>173</v>
      </c>
      <c r="AP40" s="117" t="str">
        <f>IF(OR(O19="",S19="",W19=""),"「４　借入希望期日」が選択されていません。","")</f>
        <v/>
      </c>
    </row>
    <row r="41" spans="3:49" ht="18" customHeight="1" x14ac:dyDescent="0.15">
      <c r="C41" s="2"/>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15"/>
      <c r="AN41" s="108" t="s">
        <v>171</v>
      </c>
      <c r="AP41" s="116"/>
    </row>
    <row r="42" spans="3:49" ht="18" customHeight="1" x14ac:dyDescent="0.15">
      <c r="C42" s="2"/>
      <c r="P42" s="101"/>
      <c r="Q42" s="101"/>
      <c r="R42" s="101"/>
      <c r="S42" s="101"/>
      <c r="T42" s="101"/>
      <c r="U42" s="101"/>
      <c r="V42" s="101"/>
      <c r="W42" s="101"/>
      <c r="X42" s="101"/>
      <c r="Y42" s="101"/>
      <c r="Z42" s="101"/>
      <c r="AA42" s="101"/>
      <c r="AB42" s="101"/>
      <c r="AC42" s="101"/>
      <c r="AD42" s="101"/>
      <c r="AE42" s="101"/>
      <c r="AF42" s="101"/>
      <c r="AG42" s="101"/>
      <c r="AH42" s="101"/>
      <c r="AI42" s="101"/>
      <c r="AJ42" s="101"/>
      <c r="AK42" s="101"/>
      <c r="AL42" s="101"/>
      <c r="AM42" s="115">
        <v>4</v>
      </c>
      <c r="AN42" s="108" t="s">
        <v>174</v>
      </c>
      <c r="AO42" s="180" t="s">
        <v>173</v>
      </c>
      <c r="AP42" s="116" t="str">
        <f>IF(M22="","「６　資金の交付を受ける金融機関」の金融機関名・店舗名が入力されていません。","")</f>
        <v/>
      </c>
    </row>
    <row r="43" spans="3:49" ht="18" customHeight="1" x14ac:dyDescent="0.15">
      <c r="P43" s="101"/>
      <c r="Q43" s="101"/>
      <c r="R43" s="101"/>
      <c r="S43" s="101"/>
      <c r="T43" s="101"/>
      <c r="U43" s="101"/>
      <c r="V43" s="101"/>
      <c r="W43" s="101"/>
      <c r="X43" s="101"/>
      <c r="Y43" s="101"/>
      <c r="Z43" s="101"/>
      <c r="AA43" s="101"/>
      <c r="AB43" s="101"/>
      <c r="AC43" s="101"/>
      <c r="AD43" s="101"/>
      <c r="AE43" s="101"/>
      <c r="AF43" s="101"/>
      <c r="AG43" s="101"/>
      <c r="AH43" s="101"/>
      <c r="AI43" s="101"/>
      <c r="AJ43" s="101"/>
      <c r="AK43" s="101"/>
      <c r="AL43" s="101"/>
      <c r="AM43" s="115">
        <v>5</v>
      </c>
      <c r="AN43" s="108" t="s">
        <v>175</v>
      </c>
      <c r="AO43" s="180" t="s">
        <v>173</v>
      </c>
      <c r="AP43" s="116" t="str">
        <f>IF(P24="","「６　資金の交付を受ける金融機関」の預金種別が選択されていません。","")</f>
        <v/>
      </c>
    </row>
    <row r="44" spans="3:49" ht="18" customHeight="1" x14ac:dyDescent="0.15">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15">
        <v>6</v>
      </c>
      <c r="AN44" s="108" t="s">
        <v>176</v>
      </c>
      <c r="AO44" s="180" t="s">
        <v>173</v>
      </c>
      <c r="AP44" s="116" t="str">
        <f>IF(S31="","「団体名」が入力されていません。","")</f>
        <v/>
      </c>
    </row>
    <row r="45" spans="3:49" ht="18" customHeight="1" thickBot="1" x14ac:dyDescent="0.2">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18">
        <v>7</v>
      </c>
      <c r="AN45" s="119" t="s">
        <v>177</v>
      </c>
      <c r="AO45" s="120" t="s">
        <v>173</v>
      </c>
      <c r="AP45" s="121" t="str">
        <f>IF(S32="","「職氏名」が入力されていません。","")</f>
        <v/>
      </c>
    </row>
    <row r="46" spans="3:49" ht="13.5" customHeight="1" x14ac:dyDescent="0.15">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row>
    <row r="47" spans="3:49" ht="13.5" customHeight="1" x14ac:dyDescent="0.15">
      <c r="P47" s="101"/>
      <c r="Q47" s="101"/>
      <c r="R47" s="101"/>
      <c r="S47" s="101"/>
      <c r="T47" s="101"/>
      <c r="U47" s="101"/>
      <c r="V47" s="101"/>
      <c r="W47" s="101"/>
      <c r="X47" s="101"/>
      <c r="Y47" s="101"/>
      <c r="Z47" s="101"/>
      <c r="AA47" s="101"/>
      <c r="AB47" s="101"/>
      <c r="AC47" s="101"/>
      <c r="AD47" s="101"/>
      <c r="AE47" s="101"/>
      <c r="AF47" s="101"/>
      <c r="AG47" s="101"/>
      <c r="AH47" s="101"/>
      <c r="AI47" s="101"/>
      <c r="AJ47" s="101"/>
      <c r="AK47" s="101"/>
      <c r="AL47" s="101"/>
    </row>
    <row r="48" spans="3:49" ht="13.5" customHeight="1" x14ac:dyDescent="0.15">
      <c r="P48" s="101"/>
      <c r="Q48" s="101"/>
      <c r="R48" s="101"/>
      <c r="S48" s="101"/>
      <c r="T48" s="101"/>
      <c r="U48" s="101"/>
      <c r="V48" s="101"/>
      <c r="W48" s="101"/>
      <c r="X48" s="101"/>
      <c r="Y48" s="101"/>
      <c r="Z48" s="101"/>
      <c r="AA48" s="101"/>
      <c r="AB48" s="101"/>
      <c r="AC48" s="101"/>
      <c r="AD48" s="101"/>
      <c r="AE48" s="101"/>
      <c r="AF48" s="101"/>
      <c r="AG48" s="101"/>
      <c r="AH48" s="101"/>
      <c r="AI48" s="101"/>
      <c r="AJ48" s="101"/>
      <c r="AK48" s="101"/>
      <c r="AL48" s="101"/>
    </row>
    <row r="49" spans="16:38" ht="13.5" customHeight="1" x14ac:dyDescent="0.15">
      <c r="P49" s="101"/>
      <c r="Q49" s="101"/>
      <c r="R49" s="101"/>
      <c r="S49" s="101"/>
      <c r="T49" s="101"/>
      <c r="U49" s="101"/>
      <c r="V49" s="101"/>
      <c r="W49" s="101"/>
      <c r="X49" s="101"/>
      <c r="Y49" s="101"/>
      <c r="Z49" s="101"/>
      <c r="AA49" s="101"/>
      <c r="AB49" s="101"/>
      <c r="AC49" s="101"/>
      <c r="AD49" s="101"/>
      <c r="AE49" s="101"/>
      <c r="AF49" s="101"/>
      <c r="AG49" s="101"/>
      <c r="AH49" s="101"/>
      <c r="AI49" s="101"/>
      <c r="AJ49" s="101"/>
      <c r="AK49" s="101"/>
      <c r="AL49" s="101"/>
    </row>
    <row r="50" spans="16:38" ht="13.5" customHeight="1" x14ac:dyDescent="0.15">
      <c r="P50" s="101"/>
      <c r="Q50" s="101"/>
      <c r="R50" s="101"/>
      <c r="S50" s="101"/>
      <c r="T50" s="101"/>
      <c r="U50" s="101"/>
      <c r="V50" s="101"/>
      <c r="W50" s="101"/>
      <c r="X50" s="101"/>
      <c r="Y50" s="101"/>
      <c r="Z50" s="101"/>
      <c r="AA50" s="101"/>
      <c r="AB50" s="101"/>
      <c r="AC50" s="101"/>
      <c r="AD50" s="101"/>
      <c r="AE50" s="101"/>
      <c r="AF50" s="101"/>
      <c r="AG50" s="101"/>
      <c r="AH50" s="101"/>
      <c r="AI50" s="101"/>
      <c r="AJ50" s="101"/>
      <c r="AK50" s="101"/>
      <c r="AL50" s="101"/>
    </row>
  </sheetData>
  <sheetProtection algorithmName="SHA-512" hashValue="nzGyBvjEFclYgQOMl5B0yMN8KSLz/wYB9EsfJZ6dn9leNA08QhRfCmxrmKFr6OUIQj5CWrtQb5LPVHFsOxNnsA==" saltValue="yuH5shesz//JilBPMfVDoQ==" spinCount="100000" sheet="1" selectLockedCells="1"/>
  <dataConsolidate/>
  <mergeCells count="48">
    <mergeCell ref="R36:AB36"/>
    <mergeCell ref="V24:X24"/>
    <mergeCell ref="AF24:AI24"/>
    <mergeCell ref="M25:O25"/>
    <mergeCell ref="P25:AE25"/>
    <mergeCell ref="P31:R31"/>
    <mergeCell ref="S31:AG31"/>
    <mergeCell ref="P32:R32"/>
    <mergeCell ref="S32:AG32"/>
    <mergeCell ref="AH34:AK34"/>
    <mergeCell ref="F30:G30"/>
    <mergeCell ref="H30:I30"/>
    <mergeCell ref="K30:L30"/>
    <mergeCell ref="N30:O30"/>
    <mergeCell ref="U19:V19"/>
    <mergeCell ref="W19:X19"/>
    <mergeCell ref="Y19:Z19"/>
    <mergeCell ref="F20:K20"/>
    <mergeCell ref="M20:AH20"/>
    <mergeCell ref="E21:E26"/>
    <mergeCell ref="F21:K26"/>
    <mergeCell ref="M22:AE22"/>
    <mergeCell ref="M24:O24"/>
    <mergeCell ref="P24:U24"/>
    <mergeCell ref="F19:K19"/>
    <mergeCell ref="M19:N19"/>
    <mergeCell ref="O19:P19"/>
    <mergeCell ref="Q19:R19"/>
    <mergeCell ref="S19:T19"/>
    <mergeCell ref="AH16:AH17"/>
    <mergeCell ref="AL16:AP17"/>
    <mergeCell ref="V17:AG17"/>
    <mergeCell ref="F18:K18"/>
    <mergeCell ref="M18:AH18"/>
    <mergeCell ref="V16:AG16"/>
    <mergeCell ref="E16:E17"/>
    <mergeCell ref="F16:K17"/>
    <mergeCell ref="M16:Q17"/>
    <mergeCell ref="R16:S17"/>
    <mergeCell ref="U16:U17"/>
    <mergeCell ref="C5:AK5"/>
    <mergeCell ref="M11:U11"/>
    <mergeCell ref="W11:AI11"/>
    <mergeCell ref="E12:E15"/>
    <mergeCell ref="F12:K15"/>
    <mergeCell ref="AA13:AH13"/>
    <mergeCell ref="AA14:AF14"/>
    <mergeCell ref="AG14:AH14"/>
  </mergeCells>
  <phoneticPr fontId="33"/>
  <conditionalFormatting sqref="W11:AH11">
    <cfRule type="expression" dxfId="73" priority="36">
      <formula>$W$11&lt;&gt;""</formula>
    </cfRule>
  </conditionalFormatting>
  <conditionalFormatting sqref="M11">
    <cfRule type="expression" dxfId="72" priority="37" stopIfTrue="1">
      <formula>$M$11&lt;&gt;""</formula>
    </cfRule>
  </conditionalFormatting>
  <conditionalFormatting sqref="M22:AE22">
    <cfRule type="expression" dxfId="71" priority="35" stopIfTrue="1">
      <formula>M22=""</formula>
    </cfRule>
  </conditionalFormatting>
  <conditionalFormatting sqref="O19:P19">
    <cfRule type="expression" dxfId="70" priority="34" stopIfTrue="1">
      <formula>$O$19=""</formula>
    </cfRule>
  </conditionalFormatting>
  <conditionalFormatting sqref="S19:T19">
    <cfRule type="expression" dxfId="69" priority="33" stopIfTrue="1">
      <formula>$S$19=""</formula>
    </cfRule>
  </conditionalFormatting>
  <conditionalFormatting sqref="W19:X19">
    <cfRule type="expression" dxfId="68" priority="32" stopIfTrue="1">
      <formula>$W$19=""</formula>
    </cfRule>
  </conditionalFormatting>
  <conditionalFormatting sqref="P24:U24">
    <cfRule type="expression" dxfId="67" priority="31" stopIfTrue="1">
      <formula>$P$24=""</formula>
    </cfRule>
  </conditionalFormatting>
  <conditionalFormatting sqref="S31:AG31">
    <cfRule type="expression" dxfId="66" priority="30" stopIfTrue="1">
      <formula>$S$31=""</formula>
    </cfRule>
  </conditionalFormatting>
  <conditionalFormatting sqref="S32:AG32">
    <cfRule type="expression" dxfId="65" priority="29" stopIfTrue="1">
      <formula>$S$32=""</formula>
    </cfRule>
  </conditionalFormatting>
  <conditionalFormatting sqref="M16:Q17">
    <cfRule type="expression" dxfId="64" priority="28" stopIfTrue="1">
      <formula>$M$16=""</formula>
    </cfRule>
  </conditionalFormatting>
  <conditionalFormatting sqref="AK36">
    <cfRule type="expression" dxfId="63" priority="1" stopIfTrue="1">
      <formula>$AF$78="("</formula>
    </cfRule>
  </conditionalFormatting>
  <conditionalFormatting sqref="AJ37">
    <cfRule type="expression" dxfId="62" priority="18" stopIfTrue="1">
      <formula>$AF$78="("</formula>
    </cfRule>
  </conditionalFormatting>
  <conditionalFormatting sqref="AG37">
    <cfRule type="containsText" dxfId="61" priority="19" stopIfTrue="1" operator="containsText" text="7">
      <formula>NOT(ISERROR(SEARCH("7",AG37)))</formula>
    </cfRule>
  </conditionalFormatting>
  <conditionalFormatting sqref="Z37">
    <cfRule type="containsText" dxfId="60" priority="25" stopIfTrue="1" operator="containsText" text="(">
      <formula>NOT(ISERROR(SEARCH("(",Z37)))</formula>
    </cfRule>
    <cfRule type="expression" dxfId="59" priority="27" stopIfTrue="1">
      <formula>$AF$80=""</formula>
    </cfRule>
  </conditionalFormatting>
  <conditionalFormatting sqref="AH37:AI37">
    <cfRule type="containsText" dxfId="58" priority="26" stopIfTrue="1" operator="containsText" text="8">
      <formula>NOT(ISERROR(SEARCH("8",AH37)))</formula>
    </cfRule>
  </conditionalFormatting>
  <conditionalFormatting sqref="AB37">
    <cfRule type="containsText" dxfId="57" priority="24" stopIfTrue="1" operator="containsText" text="2">
      <formula>NOT(ISERROR(SEARCH("2",AB37)))</formula>
    </cfRule>
  </conditionalFormatting>
  <conditionalFormatting sqref="AA37">
    <cfRule type="containsText" dxfId="56" priority="23" stopIfTrue="1" operator="containsText" text="1">
      <formula>NOT(ISERROR(SEARCH("1",AA37)))</formula>
    </cfRule>
  </conditionalFormatting>
  <conditionalFormatting sqref="AC37:AD37">
    <cfRule type="containsText" dxfId="55" priority="22" stopIfTrue="1" operator="containsText" text="4">
      <formula>NOT(ISERROR(SEARCH("4",AC37)))</formula>
    </cfRule>
  </conditionalFormatting>
  <conditionalFormatting sqref="AE37">
    <cfRule type="containsText" dxfId="54" priority="21" stopIfTrue="1" operator="containsText" text="5">
      <formula>NOT(ISERROR(SEARCH("5",AE37)))</formula>
    </cfRule>
  </conditionalFormatting>
  <conditionalFormatting sqref="AF37">
    <cfRule type="containsText" dxfId="53" priority="20" stopIfTrue="1" operator="containsText" text="6">
      <formula>NOT(ISERROR(SEARCH("6",AF37)))</formula>
    </cfRule>
  </conditionalFormatting>
  <conditionalFormatting sqref="AI36">
    <cfRule type="containsText" dxfId="52" priority="11" stopIfTrue="1" operator="containsText" text="7">
      <formula>NOT(ISERROR(SEARCH("7",AI36)))</formula>
    </cfRule>
  </conditionalFormatting>
  <conditionalFormatting sqref="AJ36">
    <cfRule type="containsText" dxfId="51" priority="17" stopIfTrue="1" operator="containsText" text="8">
      <formula>NOT(ISERROR(SEARCH("8",AJ36)))</formula>
    </cfRule>
  </conditionalFormatting>
  <conditionalFormatting sqref="AD36">
    <cfRule type="containsText" dxfId="50" priority="16" stopIfTrue="1" operator="containsText" text="2">
      <formula>NOT(ISERROR(SEARCH("2",AD36)))</formula>
    </cfRule>
  </conditionalFormatting>
  <conditionalFormatting sqref="AC36">
    <cfRule type="containsText" dxfId="49" priority="15" stopIfTrue="1" operator="containsText" text="1">
      <formula>NOT(ISERROR(SEARCH("1",AC36)))</formula>
    </cfRule>
  </conditionalFormatting>
  <conditionalFormatting sqref="AE36:AG36">
    <cfRule type="containsText" dxfId="48" priority="14" stopIfTrue="1" operator="containsText" text="4">
      <formula>NOT(ISERROR(SEARCH("4",AE36)))</formula>
    </cfRule>
  </conditionalFormatting>
  <conditionalFormatting sqref="AG36">
    <cfRule type="containsText" dxfId="47" priority="13" stopIfTrue="1" operator="containsText" text="5">
      <formula>NOT(ISERROR(SEARCH("5",AG36)))</formula>
    </cfRule>
  </conditionalFormatting>
  <conditionalFormatting sqref="AH36">
    <cfRule type="containsText" dxfId="46" priority="12" stopIfTrue="1" operator="containsText" text="6">
      <formula>NOT(ISERROR(SEARCH("6",AH36)))</formula>
    </cfRule>
  </conditionalFormatting>
  <conditionalFormatting sqref="R36">
    <cfRule type="expression" dxfId="45" priority="9" stopIfTrue="1">
      <formula>#REF!=""</formula>
    </cfRule>
  </conditionalFormatting>
  <conditionalFormatting sqref="R36">
    <cfRule type="expression" dxfId="44" priority="10" stopIfTrue="1">
      <formula>#REF!=""</formula>
    </cfRule>
  </conditionalFormatting>
  <conditionalFormatting sqref="AJ36">
    <cfRule type="containsText" dxfId="43" priority="2" stopIfTrue="1" operator="containsText" text="7">
      <formula>NOT(ISERROR(SEARCH("7",AJ36)))</formula>
    </cfRule>
  </conditionalFormatting>
  <conditionalFormatting sqref="AC36">
    <cfRule type="containsText" dxfId="42" priority="7" stopIfTrue="1" operator="containsText" text="(">
      <formula>NOT(ISERROR(SEARCH("(",AC36)))</formula>
    </cfRule>
    <cfRule type="expression" dxfId="41" priority="8" stopIfTrue="1">
      <formula>$AF$80=""</formula>
    </cfRule>
  </conditionalFormatting>
  <conditionalFormatting sqref="AE36">
    <cfRule type="containsText" dxfId="40" priority="6" stopIfTrue="1" operator="containsText" text="2">
      <formula>NOT(ISERROR(SEARCH("2",AE36)))</formula>
    </cfRule>
  </conditionalFormatting>
  <conditionalFormatting sqref="AD36">
    <cfRule type="containsText" dxfId="39" priority="5" stopIfTrue="1" operator="containsText" text="1">
      <formula>NOT(ISERROR(SEARCH("1",AD36)))</formula>
    </cfRule>
  </conditionalFormatting>
  <conditionalFormatting sqref="AH36">
    <cfRule type="containsText" dxfId="38" priority="4" stopIfTrue="1" operator="containsText" text="5">
      <formula>NOT(ISERROR(SEARCH("5",AH36)))</formula>
    </cfRule>
  </conditionalFormatting>
  <conditionalFormatting sqref="AI36">
    <cfRule type="containsText" dxfId="37" priority="3" stopIfTrue="1" operator="containsText" text="6">
      <formula>NOT(ISERROR(SEARCH("6",AI36)))</formula>
    </cfRule>
  </conditionalFormatting>
  <conditionalFormatting sqref="V16:AG16">
    <cfRule type="expression" dxfId="36" priority="38" stopIfTrue="1">
      <formula>$AL$16&lt;&gt;""</formula>
    </cfRule>
  </conditionalFormatting>
  <dataValidations count="7">
    <dataValidation type="custom" allowBlank="1" showInputMessage="1" showErrorMessage="1" error="団体名は都道府県から入力してください（１文字目の前にスペースは入れないでください）。" sqref="S31:AG31" xr:uid="{00000000-0002-0000-0200-000000000000}">
      <formula1>OR(MID(S31,3,1)="道",MID(S31,3,1)="県",MID(S31,4,1)="県",MID(S31,3,1)="都",MID(S31,3,1)="府")</formula1>
    </dataValidation>
    <dataValidation type="custom" imeMode="off" allowBlank="1" showErrorMessage="1" errorTitle="借入申込日" error="長期貸付借入申込書の提出日を入力してください。_x000a_（借入希望期日を入力しないでください）" sqref="H30:I30 K30:L30 N30:O30" xr:uid="{00000000-0002-0000-0200-000001000000}">
      <formula1>NOT(AND(AND($T$23=$J$35,$X$23=$M$35),$P$23=$G$35))</formula1>
    </dataValidation>
    <dataValidation type="list" allowBlank="1" showInputMessage="1" showErrorMessage="1" sqref="P24:U24" xr:uid="{00000000-0002-0000-0200-000002000000}">
      <formula1>"普通預金,当座預金,別段預金"</formula1>
    </dataValidation>
    <dataValidation type="list" imeMode="off" allowBlank="1" showDropDown="1" showInputMessage="1" showErrorMessage="1" sqref="Z24:AD24" xr:uid="{00000000-0002-0000-0200-000003000000}">
      <formula1>"0,1,2,3,4,5,6,7,8,9"</formula1>
    </dataValidation>
    <dataValidation type="list" errorStyle="information" imeMode="off" allowBlank="1" showDropDown="1" showInputMessage="1" showErrorMessage="1" error="口座番号の先頭の”０”については、実際の口座番号に記入がある場合はご記入いただき、ない場合には記入せず空欄にした上で右詰にしてください。_x000a_（記入の前に、今一度、口座番号をご確認ください。）" sqref="Y24" xr:uid="{00000000-0002-0000-0200-000004000000}">
      <formula1>"1,2,3,4,5,6,7,8,9"</formula1>
    </dataValidation>
    <dataValidation type="list" allowBlank="1" showInputMessage="1" showErrorMessage="1" sqref="V16:AG16" xr:uid="{00000000-0002-0000-0200-000005000000}">
      <formula1>INDIRECT($M$16)</formula1>
    </dataValidation>
    <dataValidation type="list" allowBlank="1" showInputMessage="1" showErrorMessage="1" sqref="M16:Q17" xr:uid="{00000000-0002-0000-0200-000006000000}">
      <formula1>"公共事業等,公営住宅,学校教育施設等整備,社会福祉施設整備,一般廃棄物処理,一般補助施設整備等,一般,地域活性化,防災対策,地方道路等整備,合併特例,緊急防災・減災,公共施設等適正管理推進,上水道,簡易水道,工業用水道,一般交通,高速鉄道,電気,ガス,港湾整備,病院,介護サービス,市場,と畜場,下水道,観光施設,駐車場,産業廃棄物処理,臨時財政対策債,過疎対策"</formula1>
    </dataValidation>
  </dataValidations>
  <printOptions horizontalCentered="1"/>
  <pageMargins left="0.59055118110236227" right="0.59055118110236227" top="0.78740157480314965" bottom="0.78740157480314965" header="0" footer="0.39370078740157483"/>
  <pageSetup paperSize="9" orientation="portrait" r:id="rId1"/>
  <headerFoot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7000000}">
          <x14:formula1>
            <xm:f>INDIRECT(貸付日他!$M$33)</xm:f>
          </x14:formula1>
          <xm:sqref>W19:X19</xm:sqref>
        </x14:dataValidation>
        <x14:dataValidation type="list" allowBlank="1" showInputMessage="1" showErrorMessage="1" xr:uid="{00000000-0002-0000-0200-000008000000}">
          <x14:formula1>
            <xm:f>INDIRECT(貸付日他!$I$21)</xm:f>
          </x14:formula1>
          <xm:sqref>S19:T19</xm:sqref>
        </x14:dataValidation>
        <x14:dataValidation type="custom" errorStyle="information" allowBlank="1" showInputMessage="1" showErrorMessage="1" errorTitle="口座番号" error="口座番号の先頭に「０」があるのに省略していませんか？" xr:uid="{00000000-0002-0000-0200-000009000000}">
          <x14:formula1>
            <xm:f>貸付日他!F15=2</xm:f>
          </x14:formula1>
          <xm:sqref>AE24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Z66"/>
  <sheetViews>
    <sheetView showZeros="0" view="pageBreakPreview" zoomScale="115" zoomScaleNormal="100" zoomScaleSheetLayoutView="115" workbookViewId="0">
      <selection activeCell="Z13" sqref="Z13"/>
    </sheetView>
  </sheetViews>
  <sheetFormatPr defaultRowHeight="13.5" customHeight="1" x14ac:dyDescent="0.15"/>
  <cols>
    <col min="1" max="1" width="14" style="122" customWidth="1"/>
    <col min="2" max="2" width="10.375" style="122" customWidth="1"/>
    <col min="3" max="37" width="2.625" style="122" customWidth="1"/>
    <col min="38" max="38" width="9" style="122"/>
    <col min="39" max="39" width="4.25" style="122" bestFit="1" customWidth="1"/>
    <col min="40" max="40" width="31" style="122" bestFit="1" customWidth="1"/>
    <col min="41" max="41" width="3.375" style="122" bestFit="1" customWidth="1"/>
    <col min="42" max="42" width="123.375" style="122" bestFit="1" customWidth="1"/>
    <col min="43" max="16384" width="9" style="122"/>
  </cols>
  <sheetData>
    <row r="1" spans="1:42" s="126" customFormat="1" ht="13.5" customHeight="1" x14ac:dyDescent="0.15">
      <c r="A1" s="124"/>
      <c r="B1" s="124"/>
      <c r="C1" s="426">
        <v>1</v>
      </c>
      <c r="D1" s="427" t="s">
        <v>26</v>
      </c>
      <c r="E1" s="427"/>
      <c r="F1" s="427"/>
      <c r="G1" s="428" t="s">
        <v>257</v>
      </c>
      <c r="H1" s="428"/>
      <c r="I1" s="428"/>
      <c r="J1" s="428"/>
      <c r="K1" s="428"/>
      <c r="L1" s="428"/>
      <c r="M1" s="428"/>
      <c r="N1" s="429"/>
      <c r="O1" s="47"/>
      <c r="P1" s="430" t="s">
        <v>27</v>
      </c>
      <c r="Q1" s="430"/>
      <c r="R1" s="431" t="s">
        <v>260</v>
      </c>
      <c r="S1" s="431"/>
      <c r="T1" s="431"/>
      <c r="U1" s="431"/>
      <c r="V1" s="192" t="s">
        <v>28</v>
      </c>
      <c r="W1" s="432" t="s">
        <v>262</v>
      </c>
      <c r="X1" s="433"/>
      <c r="Y1" s="433"/>
      <c r="Z1" s="433"/>
      <c r="AA1" s="192" t="s">
        <v>29</v>
      </c>
      <c r="AB1" s="434"/>
      <c r="AC1" s="435"/>
      <c r="AD1" s="49"/>
      <c r="AE1" s="426">
        <v>2</v>
      </c>
      <c r="AF1" s="451" t="s">
        <v>30</v>
      </c>
      <c r="AG1" s="451"/>
      <c r="AH1" s="451"/>
      <c r="AI1" s="452" t="s">
        <v>232</v>
      </c>
      <c r="AJ1" s="452"/>
      <c r="AK1" s="453"/>
      <c r="AL1" s="122"/>
      <c r="AM1" s="124"/>
      <c r="AN1" s="124"/>
      <c r="AO1" s="124"/>
      <c r="AP1" s="124"/>
    </row>
    <row r="2" spans="1:42" s="126" customFormat="1" ht="13.5" customHeight="1" x14ac:dyDescent="0.15">
      <c r="A2" s="124"/>
      <c r="B2" s="124"/>
      <c r="C2" s="394"/>
      <c r="D2" s="456" t="s">
        <v>31</v>
      </c>
      <c r="E2" s="456"/>
      <c r="F2" s="456"/>
      <c r="G2" s="457">
        <v>123456</v>
      </c>
      <c r="H2" s="457"/>
      <c r="I2" s="457"/>
      <c r="J2" s="457"/>
      <c r="K2" s="457"/>
      <c r="L2" s="457"/>
      <c r="M2" s="457"/>
      <c r="N2" s="458"/>
      <c r="O2" s="50"/>
      <c r="P2" s="456" t="s">
        <v>32</v>
      </c>
      <c r="Q2" s="456"/>
      <c r="R2" s="459" t="s">
        <v>261</v>
      </c>
      <c r="S2" s="459"/>
      <c r="T2" s="459"/>
      <c r="U2" s="459"/>
      <c r="V2" s="456" t="s">
        <v>33</v>
      </c>
      <c r="W2" s="456"/>
      <c r="X2" s="459" t="s">
        <v>263</v>
      </c>
      <c r="Y2" s="459"/>
      <c r="Z2" s="459"/>
      <c r="AA2" s="459"/>
      <c r="AB2" s="459"/>
      <c r="AC2" s="459"/>
      <c r="AD2" s="51"/>
      <c r="AE2" s="394"/>
      <c r="AF2" s="460" t="s">
        <v>34</v>
      </c>
      <c r="AG2" s="460"/>
      <c r="AH2" s="460"/>
      <c r="AI2" s="454"/>
      <c r="AJ2" s="454"/>
      <c r="AK2" s="455"/>
      <c r="AL2" s="122"/>
      <c r="AM2" s="124"/>
      <c r="AN2" s="124"/>
      <c r="AO2" s="124"/>
      <c r="AP2" s="124"/>
    </row>
    <row r="3" spans="1:42" s="126" customFormat="1" ht="13.5" customHeight="1" x14ac:dyDescent="0.15">
      <c r="A3" s="124"/>
      <c r="B3" s="124"/>
      <c r="C3" s="193">
        <v>3</v>
      </c>
      <c r="D3" s="289" t="s">
        <v>230</v>
      </c>
      <c r="E3" s="289"/>
      <c r="F3" s="289"/>
      <c r="G3" s="289"/>
      <c r="H3" s="289"/>
      <c r="I3" s="289"/>
      <c r="J3" s="290"/>
      <c r="K3" s="291" t="s">
        <v>8</v>
      </c>
      <c r="L3" s="291"/>
      <c r="M3" s="66" t="s">
        <v>35</v>
      </c>
      <c r="N3" s="66"/>
      <c r="O3" s="66"/>
      <c r="P3" s="67"/>
      <c r="Q3" s="68"/>
      <c r="R3" s="68"/>
      <c r="S3" s="68"/>
      <c r="T3" s="68"/>
      <c r="U3" s="68"/>
      <c r="V3" s="49"/>
      <c r="W3" s="49"/>
      <c r="X3" s="68"/>
      <c r="Y3" s="436" t="s">
        <v>36</v>
      </c>
      <c r="Z3" s="18" t="s">
        <v>37</v>
      </c>
      <c r="AA3" s="18"/>
      <c r="AB3" s="18"/>
      <c r="AC3" s="18"/>
      <c r="AD3" s="18"/>
      <c r="AE3" s="18"/>
      <c r="AF3" s="18"/>
      <c r="AG3" s="18"/>
      <c r="AH3" s="18"/>
      <c r="AI3" s="18"/>
      <c r="AJ3" s="18"/>
      <c r="AK3" s="19"/>
      <c r="AL3" s="122"/>
      <c r="AM3" s="124"/>
      <c r="AN3" s="124"/>
      <c r="AO3" s="124"/>
      <c r="AP3" s="124"/>
    </row>
    <row r="4" spans="1:42" s="126" customFormat="1" ht="13.5" customHeight="1" x14ac:dyDescent="0.15">
      <c r="A4" s="124"/>
      <c r="B4" s="124"/>
      <c r="C4" s="69"/>
      <c r="D4" s="196" t="s">
        <v>38</v>
      </c>
      <c r="E4" s="291" t="s">
        <v>272</v>
      </c>
      <c r="F4" s="291"/>
      <c r="G4" s="291"/>
      <c r="H4" s="291"/>
      <c r="I4" s="291"/>
      <c r="J4" s="291"/>
      <c r="K4" s="292"/>
      <c r="L4" s="66" t="s">
        <v>39</v>
      </c>
      <c r="M4" s="71"/>
      <c r="N4" s="68"/>
      <c r="O4" s="68"/>
      <c r="P4" s="68"/>
      <c r="Q4" s="68"/>
      <c r="R4" s="68"/>
      <c r="S4" s="439">
        <v>1000000</v>
      </c>
      <c r="T4" s="439"/>
      <c r="U4" s="439"/>
      <c r="V4" s="439"/>
      <c r="W4" s="415" t="s">
        <v>6</v>
      </c>
      <c r="X4" s="418"/>
      <c r="Y4" s="437"/>
      <c r="Z4" s="68"/>
      <c r="AA4" s="68"/>
      <c r="AB4" s="68"/>
      <c r="AC4" s="68"/>
      <c r="AD4" s="68"/>
      <c r="AE4" s="68"/>
      <c r="AF4" s="417">
        <v>2000000</v>
      </c>
      <c r="AG4" s="417"/>
      <c r="AH4" s="417"/>
      <c r="AI4" s="417"/>
      <c r="AJ4" s="415" t="s">
        <v>6</v>
      </c>
      <c r="AK4" s="418"/>
      <c r="AL4" s="122"/>
      <c r="AM4" s="124"/>
      <c r="AN4" s="124"/>
      <c r="AO4" s="124"/>
      <c r="AP4" s="124"/>
    </row>
    <row r="5" spans="1:42" s="126" customFormat="1" ht="13.5" customHeight="1" x14ac:dyDescent="0.15">
      <c r="A5" s="124"/>
      <c r="B5" s="124"/>
      <c r="C5" s="362" t="s">
        <v>40</v>
      </c>
      <c r="D5" s="447"/>
      <c r="E5" s="447"/>
      <c r="F5" s="447"/>
      <c r="G5" s="447"/>
      <c r="H5" s="447"/>
      <c r="I5" s="447"/>
      <c r="J5" s="448"/>
      <c r="K5" s="68"/>
      <c r="L5" s="68"/>
      <c r="M5" s="449" t="s">
        <v>41</v>
      </c>
      <c r="N5" s="449"/>
      <c r="O5" s="291" t="s">
        <v>42</v>
      </c>
      <c r="P5" s="416"/>
      <c r="Q5" s="416"/>
      <c r="R5" s="416"/>
      <c r="S5" s="421">
        <v>300000</v>
      </c>
      <c r="T5" s="421"/>
      <c r="U5" s="421"/>
      <c r="V5" s="421"/>
      <c r="W5" s="420" t="s">
        <v>6</v>
      </c>
      <c r="X5" s="422"/>
      <c r="Y5" s="437"/>
      <c r="Z5" s="68" t="s">
        <v>43</v>
      </c>
      <c r="AA5" s="68"/>
      <c r="AB5" s="68"/>
      <c r="AC5" s="68"/>
      <c r="AD5" s="68"/>
      <c r="AE5" s="71"/>
      <c r="AF5" s="71"/>
      <c r="AG5" s="68"/>
      <c r="AH5" s="68"/>
      <c r="AI5" s="71"/>
      <c r="AJ5" s="71"/>
      <c r="AK5" s="25"/>
      <c r="AL5" s="122"/>
      <c r="AM5" s="124"/>
      <c r="AN5" s="124"/>
      <c r="AO5" s="124"/>
      <c r="AP5" s="124"/>
    </row>
    <row r="6" spans="1:42" s="126" customFormat="1" ht="13.5" customHeight="1" x14ac:dyDescent="0.15">
      <c r="A6" s="124"/>
      <c r="B6" s="124"/>
      <c r="C6" s="414" t="s">
        <v>248</v>
      </c>
      <c r="D6" s="415"/>
      <c r="E6" s="74">
        <v>3</v>
      </c>
      <c r="F6" s="185" t="s">
        <v>13</v>
      </c>
      <c r="G6" s="74">
        <v>10</v>
      </c>
      <c r="H6" s="185" t="s">
        <v>14</v>
      </c>
      <c r="I6" s="74">
        <v>20</v>
      </c>
      <c r="J6" s="186" t="s">
        <v>15</v>
      </c>
      <c r="K6" s="68"/>
      <c r="L6" s="68"/>
      <c r="M6" s="449"/>
      <c r="N6" s="449"/>
      <c r="O6" s="291" t="s">
        <v>44</v>
      </c>
      <c r="P6" s="416"/>
      <c r="Q6" s="416"/>
      <c r="R6" s="416"/>
      <c r="S6" s="417">
        <v>700000</v>
      </c>
      <c r="T6" s="417"/>
      <c r="U6" s="417"/>
      <c r="V6" s="417"/>
      <c r="W6" s="415" t="s">
        <v>6</v>
      </c>
      <c r="X6" s="418"/>
      <c r="Y6" s="437"/>
      <c r="Z6" s="68" t="s">
        <v>186</v>
      </c>
      <c r="AA6" s="68"/>
      <c r="AB6" s="68"/>
      <c r="AC6" s="68"/>
      <c r="AD6" s="423" t="s">
        <v>264</v>
      </c>
      <c r="AE6" s="423"/>
      <c r="AF6" s="75">
        <v>1</v>
      </c>
      <c r="AG6" s="66" t="s">
        <v>45</v>
      </c>
      <c r="AH6" s="66"/>
      <c r="AI6" s="151"/>
      <c r="AJ6" s="159"/>
      <c r="AK6" s="160"/>
      <c r="AL6" s="122"/>
      <c r="AM6" s="124"/>
      <c r="AN6" s="124"/>
      <c r="AO6" s="124"/>
      <c r="AP6" s="124"/>
    </row>
    <row r="7" spans="1:42" s="126" customFormat="1" ht="13.5" customHeight="1" x14ac:dyDescent="0.15">
      <c r="A7" s="124"/>
      <c r="B7" s="124"/>
      <c r="C7" s="419" t="s">
        <v>249</v>
      </c>
      <c r="D7" s="420"/>
      <c r="E7" s="161"/>
      <c r="F7" s="187" t="s">
        <v>13</v>
      </c>
      <c r="G7" s="161"/>
      <c r="H7" s="187" t="s">
        <v>14</v>
      </c>
      <c r="I7" s="161"/>
      <c r="J7" s="188" t="s">
        <v>15</v>
      </c>
      <c r="K7" s="68"/>
      <c r="L7" s="68"/>
      <c r="M7" s="449"/>
      <c r="N7" s="449"/>
      <c r="O7" s="291" t="s">
        <v>46</v>
      </c>
      <c r="P7" s="416"/>
      <c r="Q7" s="416"/>
      <c r="R7" s="416"/>
      <c r="S7" s="421"/>
      <c r="T7" s="421"/>
      <c r="U7" s="421"/>
      <c r="V7" s="421"/>
      <c r="W7" s="420" t="s">
        <v>6</v>
      </c>
      <c r="X7" s="422"/>
      <c r="Y7" s="437"/>
      <c r="Z7" s="68" t="s">
        <v>187</v>
      </c>
      <c r="AA7" s="68"/>
      <c r="AB7" s="68"/>
      <c r="AC7" s="68"/>
      <c r="AD7" s="423" t="s">
        <v>247</v>
      </c>
      <c r="AE7" s="423"/>
      <c r="AF7" s="75">
        <v>3</v>
      </c>
      <c r="AG7" s="66" t="s">
        <v>47</v>
      </c>
      <c r="AH7" s="66"/>
      <c r="AI7" s="151"/>
      <c r="AJ7" s="159"/>
      <c r="AK7" s="160"/>
      <c r="AL7" s="122"/>
      <c r="AM7" s="124"/>
      <c r="AN7" s="124"/>
      <c r="AO7" s="124"/>
      <c r="AP7" s="124"/>
    </row>
    <row r="8" spans="1:42" s="126" customFormat="1" ht="13.5" customHeight="1" x14ac:dyDescent="0.15">
      <c r="A8" s="124"/>
      <c r="B8" s="124"/>
      <c r="C8" s="394" t="s">
        <v>250</v>
      </c>
      <c r="D8" s="300"/>
      <c r="E8" s="152"/>
      <c r="F8" s="189" t="s">
        <v>13</v>
      </c>
      <c r="G8" s="74"/>
      <c r="H8" s="189" t="s">
        <v>14</v>
      </c>
      <c r="I8" s="74"/>
      <c r="J8" s="190" t="s">
        <v>15</v>
      </c>
      <c r="K8" s="69"/>
      <c r="L8" s="51"/>
      <c r="M8" s="450"/>
      <c r="N8" s="450"/>
      <c r="O8" s="395" t="s">
        <v>48</v>
      </c>
      <c r="P8" s="396"/>
      <c r="Q8" s="396"/>
      <c r="R8" s="396"/>
      <c r="S8" s="301"/>
      <c r="T8" s="301"/>
      <c r="U8" s="301"/>
      <c r="V8" s="301"/>
      <c r="W8" s="300" t="s">
        <v>6</v>
      </c>
      <c r="X8" s="302"/>
      <c r="Y8" s="438"/>
      <c r="Z8" s="51"/>
      <c r="AA8" s="51"/>
      <c r="AB8" s="51"/>
      <c r="AC8" s="51"/>
      <c r="AD8" s="51"/>
      <c r="AE8" s="51"/>
      <c r="AF8" s="51"/>
      <c r="AG8" s="51"/>
      <c r="AH8" s="162">
        <v>3</v>
      </c>
      <c r="AI8" s="408" t="s">
        <v>182</v>
      </c>
      <c r="AJ8" s="409"/>
      <c r="AK8" s="410"/>
      <c r="AL8" s="122"/>
      <c r="AM8" s="124"/>
      <c r="AN8" s="124"/>
      <c r="AO8" s="124"/>
      <c r="AP8" s="124"/>
    </row>
    <row r="9" spans="1:42" s="126" customFormat="1" ht="18" customHeight="1" x14ac:dyDescent="0.15">
      <c r="A9" s="124"/>
      <c r="B9" s="124"/>
      <c r="C9" s="440" t="s">
        <v>183</v>
      </c>
      <c r="D9" s="444" t="s">
        <v>49</v>
      </c>
      <c r="E9" s="444"/>
      <c r="F9" s="444"/>
      <c r="G9" s="444"/>
      <c r="H9" s="444"/>
      <c r="I9" s="444"/>
      <c r="J9" s="445"/>
      <c r="K9" s="33" t="s">
        <v>50</v>
      </c>
      <c r="L9" s="300" t="s">
        <v>264</v>
      </c>
      <c r="M9" s="300"/>
      <c r="N9" s="78"/>
      <c r="O9" s="187" t="s">
        <v>13</v>
      </c>
      <c r="P9" s="80"/>
      <c r="Q9" s="187" t="s">
        <v>14</v>
      </c>
      <c r="R9" s="80"/>
      <c r="S9" s="187" t="s">
        <v>15</v>
      </c>
      <c r="T9" s="421"/>
      <c r="U9" s="421"/>
      <c r="V9" s="421"/>
      <c r="W9" s="420" t="s">
        <v>6</v>
      </c>
      <c r="X9" s="422"/>
      <c r="Y9" s="68" t="s">
        <v>51</v>
      </c>
      <c r="Z9" s="68"/>
      <c r="AA9" s="68"/>
      <c r="AB9" s="68"/>
      <c r="AC9" s="68"/>
      <c r="AD9" s="68"/>
      <c r="AE9" s="68"/>
      <c r="AF9" s="68"/>
      <c r="AG9" s="68"/>
      <c r="AH9" s="68"/>
      <c r="AI9" s="68"/>
      <c r="AJ9" s="68"/>
      <c r="AK9" s="81"/>
      <c r="AL9" s="122"/>
      <c r="AM9" s="124"/>
      <c r="AN9" s="124"/>
      <c r="AO9" s="124"/>
      <c r="AP9" s="124"/>
    </row>
    <row r="10" spans="1:42" s="126" customFormat="1" ht="18" customHeight="1" x14ac:dyDescent="0.15">
      <c r="A10" s="124"/>
      <c r="B10" s="124"/>
      <c r="C10" s="441"/>
      <c r="D10" s="296"/>
      <c r="E10" s="296"/>
      <c r="F10" s="296"/>
      <c r="G10" s="296"/>
      <c r="H10" s="296"/>
      <c r="I10" s="296"/>
      <c r="J10" s="297"/>
      <c r="K10" s="33" t="s">
        <v>52</v>
      </c>
      <c r="L10" s="300" t="s">
        <v>264</v>
      </c>
      <c r="M10" s="300"/>
      <c r="N10" s="78"/>
      <c r="O10" s="189" t="s">
        <v>13</v>
      </c>
      <c r="P10" s="78"/>
      <c r="Q10" s="189" t="s">
        <v>14</v>
      </c>
      <c r="R10" s="78"/>
      <c r="S10" s="189" t="s">
        <v>15</v>
      </c>
      <c r="T10" s="301"/>
      <c r="U10" s="301"/>
      <c r="V10" s="301"/>
      <c r="W10" s="300" t="s">
        <v>6</v>
      </c>
      <c r="X10" s="302"/>
      <c r="Y10" s="68"/>
      <c r="Z10" s="68"/>
      <c r="AA10" s="68"/>
      <c r="AB10" s="68"/>
      <c r="AC10" s="68"/>
      <c r="AD10" s="68"/>
      <c r="AE10" s="68"/>
      <c r="AF10" s="68"/>
      <c r="AG10" s="68"/>
      <c r="AH10" s="68"/>
      <c r="AI10" s="68"/>
      <c r="AJ10" s="68"/>
      <c r="AK10" s="81"/>
      <c r="AL10" s="122"/>
      <c r="AM10" s="124"/>
      <c r="AN10" s="124"/>
      <c r="AO10" s="124"/>
      <c r="AP10" s="124"/>
    </row>
    <row r="11" spans="1:42" s="126" customFormat="1" ht="18" customHeight="1" thickBot="1" x14ac:dyDescent="0.2">
      <c r="A11" s="124"/>
      <c r="B11" s="124"/>
      <c r="C11" s="441"/>
      <c r="D11" s="296"/>
      <c r="E11" s="296"/>
      <c r="F11" s="296"/>
      <c r="G11" s="296"/>
      <c r="H11" s="296"/>
      <c r="I11" s="296"/>
      <c r="J11" s="297"/>
      <c r="K11" s="20" t="s">
        <v>53</v>
      </c>
      <c r="L11" s="300" t="s">
        <v>264</v>
      </c>
      <c r="M11" s="300"/>
      <c r="N11" s="83"/>
      <c r="O11" s="195" t="s">
        <v>13</v>
      </c>
      <c r="P11" s="83"/>
      <c r="Q11" s="195" t="s">
        <v>14</v>
      </c>
      <c r="R11" s="83"/>
      <c r="S11" s="195" t="s">
        <v>15</v>
      </c>
      <c r="T11" s="405"/>
      <c r="U11" s="405"/>
      <c r="V11" s="405"/>
      <c r="W11" s="406" t="s">
        <v>6</v>
      </c>
      <c r="X11" s="407"/>
      <c r="Y11" s="446" t="s">
        <v>264</v>
      </c>
      <c r="Z11" s="412"/>
      <c r="AA11" s="75"/>
      <c r="AB11" s="185" t="s">
        <v>13</v>
      </c>
      <c r="AC11" s="75"/>
      <c r="AD11" s="185" t="s">
        <v>14</v>
      </c>
      <c r="AE11" s="75"/>
      <c r="AF11" s="185" t="s">
        <v>15</v>
      </c>
      <c r="AG11" s="411"/>
      <c r="AH11" s="411"/>
      <c r="AI11" s="411"/>
      <c r="AJ11" s="412" t="s">
        <v>6</v>
      </c>
      <c r="AK11" s="413"/>
      <c r="AL11" s="122"/>
      <c r="AM11" s="124"/>
      <c r="AN11" s="124"/>
      <c r="AO11" s="124"/>
      <c r="AP11" s="124"/>
    </row>
    <row r="12" spans="1:42" s="126" customFormat="1" ht="17.25" customHeight="1" thickBot="1" x14ac:dyDescent="0.2">
      <c r="A12" s="124"/>
      <c r="B12" s="124"/>
      <c r="C12" s="442"/>
      <c r="D12" s="397" t="s">
        <v>54</v>
      </c>
      <c r="E12" s="398"/>
      <c r="F12" s="398"/>
      <c r="G12" s="398"/>
      <c r="H12" s="398"/>
      <c r="I12" s="398"/>
      <c r="J12" s="399"/>
      <c r="K12" s="84"/>
      <c r="L12" s="400" t="s">
        <v>247</v>
      </c>
      <c r="M12" s="400"/>
      <c r="N12" s="86">
        <v>3</v>
      </c>
      <c r="O12" s="194" t="s">
        <v>13</v>
      </c>
      <c r="P12" s="86">
        <v>9</v>
      </c>
      <c r="Q12" s="194" t="s">
        <v>14</v>
      </c>
      <c r="R12" s="86">
        <v>28</v>
      </c>
      <c r="S12" s="194" t="s">
        <v>15</v>
      </c>
      <c r="T12" s="401">
        <v>300000</v>
      </c>
      <c r="U12" s="401"/>
      <c r="V12" s="401"/>
      <c r="W12" s="400" t="s">
        <v>6</v>
      </c>
      <c r="X12" s="402"/>
      <c r="Y12" s="403" t="s">
        <v>55</v>
      </c>
      <c r="Z12" s="404"/>
      <c r="AA12" s="404"/>
      <c r="AB12" s="404"/>
      <c r="AC12" s="404"/>
      <c r="AD12" s="404"/>
      <c r="AE12" s="404"/>
      <c r="AF12" s="404"/>
      <c r="AG12" s="401">
        <v>0</v>
      </c>
      <c r="AH12" s="401"/>
      <c r="AI12" s="401"/>
      <c r="AJ12" s="400" t="s">
        <v>6</v>
      </c>
      <c r="AK12" s="402"/>
      <c r="AL12" s="122"/>
      <c r="AM12" s="124"/>
      <c r="AN12" s="124"/>
      <c r="AO12" s="124"/>
      <c r="AP12" s="124"/>
    </row>
    <row r="13" spans="1:42" s="126" customFormat="1" ht="18" customHeight="1" x14ac:dyDescent="0.15">
      <c r="A13" s="124"/>
      <c r="B13" s="124"/>
      <c r="C13" s="441"/>
      <c r="D13" s="296" t="s">
        <v>56</v>
      </c>
      <c r="E13" s="296"/>
      <c r="F13" s="296"/>
      <c r="G13" s="296"/>
      <c r="H13" s="296"/>
      <c r="I13" s="296"/>
      <c r="J13" s="297"/>
      <c r="K13" s="33" t="s">
        <v>57</v>
      </c>
      <c r="L13" s="300" t="s">
        <v>247</v>
      </c>
      <c r="M13" s="300"/>
      <c r="N13" s="78"/>
      <c r="O13" s="189" t="s">
        <v>150</v>
      </c>
      <c r="P13" s="78"/>
      <c r="Q13" s="189" t="s">
        <v>151</v>
      </c>
      <c r="R13" s="78"/>
      <c r="S13" s="189" t="s">
        <v>152</v>
      </c>
      <c r="T13" s="301"/>
      <c r="U13" s="301"/>
      <c r="V13" s="301"/>
      <c r="W13" s="300" t="s">
        <v>6</v>
      </c>
      <c r="X13" s="302"/>
      <c r="Y13" s="68" t="s">
        <v>58</v>
      </c>
      <c r="Z13" s="68"/>
      <c r="AA13" s="68"/>
      <c r="AB13" s="68"/>
      <c r="AC13" s="68"/>
      <c r="AD13" s="68"/>
      <c r="AE13" s="68"/>
      <c r="AF13" s="68"/>
      <c r="AG13" s="68"/>
      <c r="AH13" s="68"/>
      <c r="AI13" s="68"/>
      <c r="AJ13" s="68"/>
      <c r="AK13" s="81"/>
      <c r="AL13" s="122"/>
      <c r="AM13" s="124"/>
      <c r="AN13" s="124"/>
      <c r="AO13" s="124"/>
      <c r="AP13" s="124"/>
    </row>
    <row r="14" spans="1:42" s="126" customFormat="1" ht="18" customHeight="1" x14ac:dyDescent="0.15">
      <c r="A14" s="124"/>
      <c r="B14" s="124"/>
      <c r="C14" s="441"/>
      <c r="D14" s="296"/>
      <c r="E14" s="296"/>
      <c r="F14" s="296"/>
      <c r="G14" s="296"/>
      <c r="H14" s="296"/>
      <c r="I14" s="296"/>
      <c r="J14" s="297"/>
      <c r="K14" s="33" t="s">
        <v>52</v>
      </c>
      <c r="L14" s="300" t="s">
        <v>247</v>
      </c>
      <c r="M14" s="300"/>
      <c r="N14" s="78"/>
      <c r="O14" s="189" t="s">
        <v>13</v>
      </c>
      <c r="P14" s="78"/>
      <c r="Q14" s="189" t="s">
        <v>14</v>
      </c>
      <c r="R14" s="78"/>
      <c r="S14" s="189" t="s">
        <v>15</v>
      </c>
      <c r="T14" s="301"/>
      <c r="U14" s="301"/>
      <c r="V14" s="301"/>
      <c r="W14" s="300" t="s">
        <v>6</v>
      </c>
      <c r="X14" s="302"/>
      <c r="Y14" s="68"/>
      <c r="Z14" s="68"/>
      <c r="AA14" s="68"/>
      <c r="AB14" s="68"/>
      <c r="AC14" s="68"/>
      <c r="AD14" s="68"/>
      <c r="AE14" s="68"/>
      <c r="AF14" s="68"/>
      <c r="AG14" s="68"/>
      <c r="AH14" s="68"/>
      <c r="AI14" s="68"/>
      <c r="AJ14" s="68"/>
      <c r="AK14" s="81"/>
      <c r="AL14" s="122"/>
      <c r="AM14" s="124"/>
      <c r="AN14" s="124"/>
      <c r="AO14" s="124"/>
      <c r="AP14" s="124"/>
    </row>
    <row r="15" spans="1:42" s="126" customFormat="1" ht="18" customHeight="1" x14ac:dyDescent="0.15">
      <c r="A15" s="124"/>
      <c r="B15" s="124"/>
      <c r="C15" s="443"/>
      <c r="D15" s="298"/>
      <c r="E15" s="298"/>
      <c r="F15" s="298"/>
      <c r="G15" s="298"/>
      <c r="H15" s="298"/>
      <c r="I15" s="298"/>
      <c r="J15" s="299"/>
      <c r="K15" s="33" t="s">
        <v>53</v>
      </c>
      <c r="L15" s="300" t="s">
        <v>247</v>
      </c>
      <c r="M15" s="300"/>
      <c r="N15" s="78"/>
      <c r="O15" s="189" t="s">
        <v>13</v>
      </c>
      <c r="P15" s="78"/>
      <c r="Q15" s="189" t="s">
        <v>14</v>
      </c>
      <c r="R15" s="78"/>
      <c r="S15" s="189" t="s">
        <v>15</v>
      </c>
      <c r="T15" s="301"/>
      <c r="U15" s="301"/>
      <c r="V15" s="301"/>
      <c r="W15" s="300" t="s">
        <v>6</v>
      </c>
      <c r="X15" s="302"/>
      <c r="Y15" s="68"/>
      <c r="Z15" s="68"/>
      <c r="AA15" s="68"/>
      <c r="AB15" s="68"/>
      <c r="AC15" s="68"/>
      <c r="AD15" s="68"/>
      <c r="AE15" s="68"/>
      <c r="AF15" s="68"/>
      <c r="AG15" s="439">
        <v>314400</v>
      </c>
      <c r="AH15" s="439"/>
      <c r="AI15" s="439"/>
      <c r="AJ15" s="415" t="s">
        <v>6</v>
      </c>
      <c r="AK15" s="418"/>
      <c r="AL15" s="122"/>
      <c r="AM15" s="124"/>
      <c r="AN15" s="124"/>
      <c r="AO15" s="124"/>
      <c r="AP15" s="124"/>
    </row>
    <row r="16" spans="1:42" s="126" customFormat="1" ht="24" customHeight="1" x14ac:dyDescent="0.15">
      <c r="A16" s="124"/>
      <c r="B16" s="124"/>
      <c r="C16" s="347" t="s">
        <v>184</v>
      </c>
      <c r="D16" s="321" t="s">
        <v>59</v>
      </c>
      <c r="E16" s="385"/>
      <c r="F16" s="385"/>
      <c r="G16" s="385"/>
      <c r="H16" s="385"/>
      <c r="I16" s="385"/>
      <c r="J16" s="385"/>
      <c r="K16" s="385"/>
      <c r="L16" s="386"/>
      <c r="M16" s="320" t="s">
        <v>60</v>
      </c>
      <c r="N16" s="385"/>
      <c r="O16" s="385"/>
      <c r="P16" s="385"/>
      <c r="Q16" s="386"/>
      <c r="R16" s="353" t="s">
        <v>61</v>
      </c>
      <c r="S16" s="354"/>
      <c r="T16" s="354"/>
      <c r="U16" s="354"/>
      <c r="V16" s="355"/>
      <c r="W16" s="356" t="s">
        <v>189</v>
      </c>
      <c r="X16" s="357"/>
      <c r="Y16" s="357"/>
      <c r="Z16" s="357"/>
      <c r="AA16" s="357"/>
      <c r="AB16" s="356" t="s">
        <v>62</v>
      </c>
      <c r="AC16" s="357"/>
      <c r="AD16" s="357"/>
      <c r="AE16" s="357"/>
      <c r="AF16" s="357"/>
      <c r="AG16" s="356" t="s">
        <v>63</v>
      </c>
      <c r="AH16" s="357"/>
      <c r="AI16" s="357"/>
      <c r="AJ16" s="357"/>
      <c r="AK16" s="358"/>
      <c r="AL16" s="122"/>
      <c r="AM16" s="124"/>
      <c r="AN16" s="124"/>
      <c r="AO16" s="124"/>
      <c r="AP16" s="124"/>
    </row>
    <row r="17" spans="1:42" s="126" customFormat="1" ht="13.5" customHeight="1" x14ac:dyDescent="0.15">
      <c r="A17" s="124"/>
      <c r="B17" s="124"/>
      <c r="C17" s="383"/>
      <c r="D17" s="277"/>
      <c r="E17" s="278"/>
      <c r="F17" s="278"/>
      <c r="G17" s="278"/>
      <c r="H17" s="278"/>
      <c r="I17" s="278"/>
      <c r="J17" s="278"/>
      <c r="K17" s="278"/>
      <c r="L17" s="279"/>
      <c r="M17" s="293" t="s">
        <v>6</v>
      </c>
      <c r="N17" s="294"/>
      <c r="O17" s="294"/>
      <c r="P17" s="294"/>
      <c r="Q17" s="295"/>
      <c r="R17" s="293" t="s">
        <v>6</v>
      </c>
      <c r="S17" s="294"/>
      <c r="T17" s="294"/>
      <c r="U17" s="294"/>
      <c r="V17" s="295"/>
      <c r="W17" s="293" t="s">
        <v>6</v>
      </c>
      <c r="X17" s="294"/>
      <c r="Y17" s="294"/>
      <c r="Z17" s="294"/>
      <c r="AA17" s="295"/>
      <c r="AB17" s="293" t="s">
        <v>6</v>
      </c>
      <c r="AC17" s="294"/>
      <c r="AD17" s="294"/>
      <c r="AE17" s="294"/>
      <c r="AF17" s="295"/>
      <c r="AG17" s="293" t="s">
        <v>6</v>
      </c>
      <c r="AH17" s="294"/>
      <c r="AI17" s="294"/>
      <c r="AJ17" s="294"/>
      <c r="AK17" s="295"/>
      <c r="AL17" s="122"/>
      <c r="AM17" s="124"/>
      <c r="AN17" s="124"/>
      <c r="AO17" s="124"/>
      <c r="AP17" s="124"/>
    </row>
    <row r="18" spans="1:42" s="126" customFormat="1" ht="13.5" customHeight="1" x14ac:dyDescent="0.15">
      <c r="A18" s="124"/>
      <c r="B18" s="124"/>
      <c r="C18" s="383"/>
      <c r="D18" s="387" t="s">
        <v>265</v>
      </c>
      <c r="E18" s="388"/>
      <c r="F18" s="388"/>
      <c r="G18" s="388"/>
      <c r="H18" s="388"/>
      <c r="I18" s="388"/>
      <c r="J18" s="388"/>
      <c r="K18" s="388"/>
      <c r="L18" s="389"/>
      <c r="M18" s="56"/>
      <c r="N18" s="283">
        <v>570000</v>
      </c>
      <c r="O18" s="382"/>
      <c r="P18" s="382"/>
      <c r="Q18" s="382"/>
      <c r="R18" s="53"/>
      <c r="S18" s="280">
        <v>171000</v>
      </c>
      <c r="T18" s="280"/>
      <c r="U18" s="280"/>
      <c r="V18" s="280"/>
      <c r="W18" s="57"/>
      <c r="X18" s="280"/>
      <c r="Y18" s="280"/>
      <c r="Z18" s="280"/>
      <c r="AA18" s="281"/>
      <c r="AB18" s="58"/>
      <c r="AC18" s="280"/>
      <c r="AD18" s="280"/>
      <c r="AE18" s="280"/>
      <c r="AF18" s="280"/>
      <c r="AG18" s="57"/>
      <c r="AH18" s="280">
        <v>399000</v>
      </c>
      <c r="AI18" s="280"/>
      <c r="AJ18" s="280"/>
      <c r="AK18" s="281"/>
      <c r="AL18" s="122"/>
      <c r="AM18" s="124"/>
      <c r="AN18" s="124"/>
      <c r="AO18" s="124"/>
      <c r="AP18" s="124"/>
    </row>
    <row r="19" spans="1:42" s="126" customFormat="1" ht="13.5" customHeight="1" x14ac:dyDescent="0.15">
      <c r="A19" s="124"/>
      <c r="B19" s="124"/>
      <c r="C19" s="383"/>
      <c r="D19" s="387" t="s">
        <v>266</v>
      </c>
      <c r="E19" s="388"/>
      <c r="F19" s="388"/>
      <c r="G19" s="388"/>
      <c r="H19" s="388"/>
      <c r="I19" s="388"/>
      <c r="J19" s="388"/>
      <c r="K19" s="388"/>
      <c r="L19" s="389"/>
      <c r="M19" s="153"/>
      <c r="N19" s="390">
        <v>185000</v>
      </c>
      <c r="O19" s="391"/>
      <c r="P19" s="391"/>
      <c r="Q19" s="391"/>
      <c r="R19" s="154"/>
      <c r="S19" s="392">
        <v>55500</v>
      </c>
      <c r="T19" s="392"/>
      <c r="U19" s="392"/>
      <c r="V19" s="392"/>
      <c r="W19" s="155"/>
      <c r="X19" s="392"/>
      <c r="Y19" s="392"/>
      <c r="Z19" s="392"/>
      <c r="AA19" s="393"/>
      <c r="AB19" s="156"/>
      <c r="AC19" s="392"/>
      <c r="AD19" s="392"/>
      <c r="AE19" s="392"/>
      <c r="AF19" s="392"/>
      <c r="AG19" s="155"/>
      <c r="AH19" s="392">
        <v>129500</v>
      </c>
      <c r="AI19" s="392"/>
      <c r="AJ19" s="392"/>
      <c r="AK19" s="393"/>
      <c r="AL19" s="122"/>
      <c r="AM19" s="125"/>
      <c r="AN19" s="124"/>
      <c r="AO19" s="124"/>
      <c r="AP19" s="124"/>
    </row>
    <row r="20" spans="1:42" s="126" customFormat="1" ht="13.5" customHeight="1" x14ac:dyDescent="0.15">
      <c r="A20" s="124"/>
      <c r="B20" s="124"/>
      <c r="C20" s="383"/>
      <c r="D20" s="374" t="s">
        <v>267</v>
      </c>
      <c r="E20" s="375"/>
      <c r="F20" s="375"/>
      <c r="G20" s="375"/>
      <c r="H20" s="375"/>
      <c r="I20" s="375"/>
      <c r="J20" s="375"/>
      <c r="K20" s="375"/>
      <c r="L20" s="376"/>
      <c r="M20" s="62"/>
      <c r="N20" s="323">
        <v>170000</v>
      </c>
      <c r="O20" s="324"/>
      <c r="P20" s="324"/>
      <c r="Q20" s="324"/>
      <c r="R20" s="61"/>
      <c r="S20" s="334">
        <v>51000</v>
      </c>
      <c r="T20" s="334"/>
      <c r="U20" s="334"/>
      <c r="V20" s="334"/>
      <c r="W20" s="157"/>
      <c r="X20" s="334"/>
      <c r="Y20" s="334"/>
      <c r="Z20" s="334"/>
      <c r="AA20" s="335"/>
      <c r="AB20" s="158"/>
      <c r="AC20" s="334"/>
      <c r="AD20" s="334"/>
      <c r="AE20" s="334"/>
      <c r="AF20" s="334"/>
      <c r="AG20" s="157"/>
      <c r="AH20" s="334">
        <v>119000</v>
      </c>
      <c r="AI20" s="334"/>
      <c r="AJ20" s="334"/>
      <c r="AK20" s="335"/>
      <c r="AL20" s="122"/>
      <c r="AM20" s="125"/>
      <c r="AN20" s="124"/>
      <c r="AO20" s="124"/>
      <c r="AP20" s="124"/>
    </row>
    <row r="21" spans="1:42" s="126" customFormat="1" ht="13.5" customHeight="1" x14ac:dyDescent="0.15">
      <c r="A21" s="124"/>
      <c r="B21" s="124"/>
      <c r="C21" s="383"/>
      <c r="D21" s="377" t="s">
        <v>268</v>
      </c>
      <c r="E21" s="378"/>
      <c r="F21" s="378"/>
      <c r="G21" s="378"/>
      <c r="H21" s="378"/>
      <c r="I21" s="378"/>
      <c r="J21" s="378"/>
      <c r="K21" s="378"/>
      <c r="L21" s="379"/>
      <c r="M21" s="54"/>
      <c r="N21" s="345">
        <v>123000</v>
      </c>
      <c r="O21" s="346"/>
      <c r="P21" s="346"/>
      <c r="Q21" s="346"/>
      <c r="R21" s="55"/>
      <c r="S21" s="325">
        <v>36900</v>
      </c>
      <c r="T21" s="325"/>
      <c r="U21" s="325"/>
      <c r="V21" s="325"/>
      <c r="W21" s="59"/>
      <c r="X21" s="325"/>
      <c r="Y21" s="325"/>
      <c r="Z21" s="325"/>
      <c r="AA21" s="326"/>
      <c r="AB21" s="60"/>
      <c r="AC21" s="325"/>
      <c r="AD21" s="325"/>
      <c r="AE21" s="325"/>
      <c r="AF21" s="325"/>
      <c r="AG21" s="59"/>
      <c r="AH21" s="325">
        <v>86100</v>
      </c>
      <c r="AI21" s="325"/>
      <c r="AJ21" s="325"/>
      <c r="AK21" s="326"/>
      <c r="AL21" s="122"/>
      <c r="AM21" s="125"/>
      <c r="AN21" s="124"/>
      <c r="AO21" s="124"/>
      <c r="AP21" s="124"/>
    </row>
    <row r="22" spans="1:42" s="126" customFormat="1" ht="13.5" customHeight="1" x14ac:dyDescent="0.15">
      <c r="A22" s="124"/>
      <c r="B22" s="124"/>
      <c r="C22" s="383"/>
      <c r="D22" s="374" t="s">
        <v>269</v>
      </c>
      <c r="E22" s="375"/>
      <c r="F22" s="375"/>
      <c r="G22" s="375"/>
      <c r="H22" s="375"/>
      <c r="I22" s="375"/>
      <c r="J22" s="375"/>
      <c r="K22" s="375"/>
      <c r="L22" s="376"/>
      <c r="M22" s="62"/>
      <c r="N22" s="323">
        <v>50000</v>
      </c>
      <c r="O22" s="324"/>
      <c r="P22" s="324"/>
      <c r="Q22" s="324"/>
      <c r="R22" s="61"/>
      <c r="S22" s="334"/>
      <c r="T22" s="334"/>
      <c r="U22" s="334"/>
      <c r="V22" s="334"/>
      <c r="W22" s="157"/>
      <c r="X22" s="334"/>
      <c r="Y22" s="334"/>
      <c r="Z22" s="334"/>
      <c r="AA22" s="335"/>
      <c r="AB22" s="158"/>
      <c r="AC22" s="334"/>
      <c r="AD22" s="334"/>
      <c r="AE22" s="334"/>
      <c r="AF22" s="334"/>
      <c r="AG22" s="157"/>
      <c r="AH22" s="334">
        <v>50000</v>
      </c>
      <c r="AI22" s="334"/>
      <c r="AJ22" s="334"/>
      <c r="AK22" s="335"/>
      <c r="AL22" s="122"/>
      <c r="AM22" s="124"/>
      <c r="AN22" s="124"/>
      <c r="AO22" s="124"/>
      <c r="AP22" s="124"/>
    </row>
    <row r="23" spans="1:42" s="126" customFormat="1" ht="13.5" customHeight="1" x14ac:dyDescent="0.15">
      <c r="A23" s="124"/>
      <c r="B23" s="124"/>
      <c r="C23" s="383"/>
      <c r="D23" s="284" t="s">
        <v>233</v>
      </c>
      <c r="E23" s="285"/>
      <c r="F23" s="285"/>
      <c r="G23" s="285"/>
      <c r="H23" s="285"/>
      <c r="I23" s="285"/>
      <c r="J23" s="285"/>
      <c r="K23" s="285"/>
      <c r="L23" s="286"/>
      <c r="M23" s="56"/>
      <c r="N23" s="282">
        <v>3000</v>
      </c>
      <c r="O23" s="282"/>
      <c r="P23" s="282"/>
      <c r="Q23" s="283"/>
      <c r="R23" s="53"/>
      <c r="S23" s="280"/>
      <c r="T23" s="280"/>
      <c r="U23" s="280"/>
      <c r="V23" s="281"/>
      <c r="W23" s="57"/>
      <c r="X23" s="280"/>
      <c r="Y23" s="280"/>
      <c r="Z23" s="280"/>
      <c r="AA23" s="281"/>
      <c r="AB23" s="58"/>
      <c r="AC23" s="280"/>
      <c r="AD23" s="280"/>
      <c r="AE23" s="280"/>
      <c r="AF23" s="281"/>
      <c r="AG23" s="57"/>
      <c r="AH23" s="280">
        <v>3000</v>
      </c>
      <c r="AI23" s="280"/>
      <c r="AJ23" s="280"/>
      <c r="AK23" s="281"/>
      <c r="AL23" s="122"/>
      <c r="AM23" s="124"/>
      <c r="AN23" s="124"/>
      <c r="AO23" s="124"/>
      <c r="AP23" s="124"/>
    </row>
    <row r="24" spans="1:42" s="126" customFormat="1" ht="13.5" customHeight="1" x14ac:dyDescent="0.15">
      <c r="A24" s="124"/>
      <c r="B24" s="124"/>
      <c r="C24" s="383"/>
      <c r="D24" s="374"/>
      <c r="E24" s="375"/>
      <c r="F24" s="375"/>
      <c r="G24" s="375"/>
      <c r="H24" s="375"/>
      <c r="I24" s="375"/>
      <c r="J24" s="375"/>
      <c r="K24" s="375"/>
      <c r="L24" s="376"/>
      <c r="M24" s="62"/>
      <c r="N24" s="323">
        <v>0</v>
      </c>
      <c r="O24" s="324"/>
      <c r="P24" s="324"/>
      <c r="Q24" s="324"/>
      <c r="R24" s="61"/>
      <c r="S24" s="334"/>
      <c r="T24" s="334"/>
      <c r="U24" s="334"/>
      <c r="V24" s="334"/>
      <c r="W24" s="157"/>
      <c r="X24" s="334"/>
      <c r="Y24" s="334"/>
      <c r="Z24" s="334"/>
      <c r="AA24" s="335"/>
      <c r="AB24" s="158"/>
      <c r="AC24" s="334"/>
      <c r="AD24" s="334"/>
      <c r="AE24" s="334"/>
      <c r="AF24" s="334"/>
      <c r="AG24" s="157"/>
      <c r="AH24" s="334"/>
      <c r="AI24" s="334"/>
      <c r="AJ24" s="334"/>
      <c r="AK24" s="335"/>
      <c r="AL24" s="122"/>
      <c r="AM24" s="124"/>
      <c r="AN24" s="124"/>
      <c r="AO24" s="124"/>
      <c r="AP24" s="124"/>
    </row>
    <row r="25" spans="1:42" s="126" customFormat="1" ht="13.5" customHeight="1" x14ac:dyDescent="0.15">
      <c r="A25" s="124"/>
      <c r="B25" s="124"/>
      <c r="C25" s="383"/>
      <c r="D25" s="284"/>
      <c r="E25" s="380"/>
      <c r="F25" s="380"/>
      <c r="G25" s="380"/>
      <c r="H25" s="380"/>
      <c r="I25" s="380"/>
      <c r="J25" s="380"/>
      <c r="K25" s="380"/>
      <c r="L25" s="381"/>
      <c r="M25" s="56"/>
      <c r="N25" s="283">
        <v>0</v>
      </c>
      <c r="O25" s="382"/>
      <c r="P25" s="382"/>
      <c r="Q25" s="382"/>
      <c r="R25" s="53"/>
      <c r="S25" s="280"/>
      <c r="T25" s="280"/>
      <c r="U25" s="280"/>
      <c r="V25" s="280"/>
      <c r="W25" s="57"/>
      <c r="X25" s="280"/>
      <c r="Y25" s="280"/>
      <c r="Z25" s="280"/>
      <c r="AA25" s="281"/>
      <c r="AB25" s="58"/>
      <c r="AC25" s="280"/>
      <c r="AD25" s="280"/>
      <c r="AE25" s="280"/>
      <c r="AF25" s="280"/>
      <c r="AG25" s="57"/>
      <c r="AH25" s="280"/>
      <c r="AI25" s="280"/>
      <c r="AJ25" s="280"/>
      <c r="AK25" s="281"/>
      <c r="AL25" s="122"/>
      <c r="AM25" s="124"/>
      <c r="AN25" s="124"/>
      <c r="AO25" s="124"/>
      <c r="AP25" s="124"/>
    </row>
    <row r="26" spans="1:42" s="126" customFormat="1" ht="13.5" customHeight="1" x14ac:dyDescent="0.15">
      <c r="A26" s="124"/>
      <c r="B26" s="124"/>
      <c r="C26" s="383"/>
      <c r="D26" s="374"/>
      <c r="E26" s="375"/>
      <c r="F26" s="375"/>
      <c r="G26" s="375"/>
      <c r="H26" s="375"/>
      <c r="I26" s="375"/>
      <c r="J26" s="375"/>
      <c r="K26" s="375"/>
      <c r="L26" s="376"/>
      <c r="M26" s="62"/>
      <c r="N26" s="323">
        <v>0</v>
      </c>
      <c r="O26" s="324"/>
      <c r="P26" s="324"/>
      <c r="Q26" s="324"/>
      <c r="R26" s="61"/>
      <c r="S26" s="334"/>
      <c r="T26" s="334"/>
      <c r="U26" s="334"/>
      <c r="V26" s="334"/>
      <c r="W26" s="157"/>
      <c r="X26" s="334"/>
      <c r="Y26" s="334"/>
      <c r="Z26" s="334"/>
      <c r="AA26" s="335"/>
      <c r="AB26" s="158"/>
      <c r="AC26" s="334"/>
      <c r="AD26" s="334"/>
      <c r="AE26" s="334"/>
      <c r="AF26" s="334"/>
      <c r="AG26" s="157"/>
      <c r="AH26" s="334"/>
      <c r="AI26" s="334"/>
      <c r="AJ26" s="334"/>
      <c r="AK26" s="335"/>
      <c r="AL26" s="122"/>
      <c r="AM26" s="124"/>
      <c r="AN26" s="124"/>
      <c r="AO26" s="124"/>
      <c r="AP26" s="124"/>
    </row>
    <row r="27" spans="1:42" s="126" customFormat="1" ht="13.5" customHeight="1" x14ac:dyDescent="0.15">
      <c r="A27" s="124"/>
      <c r="B27" s="124"/>
      <c r="C27" s="383"/>
      <c r="D27" s="284"/>
      <c r="E27" s="380"/>
      <c r="F27" s="380"/>
      <c r="G27" s="380"/>
      <c r="H27" s="380"/>
      <c r="I27" s="380"/>
      <c r="J27" s="380"/>
      <c r="K27" s="380"/>
      <c r="L27" s="381"/>
      <c r="M27" s="56"/>
      <c r="N27" s="283">
        <v>0</v>
      </c>
      <c r="O27" s="382"/>
      <c r="P27" s="382"/>
      <c r="Q27" s="382"/>
      <c r="R27" s="53"/>
      <c r="S27" s="280"/>
      <c r="T27" s="280"/>
      <c r="U27" s="280"/>
      <c r="V27" s="280"/>
      <c r="W27" s="57"/>
      <c r="X27" s="280"/>
      <c r="Y27" s="280"/>
      <c r="Z27" s="280"/>
      <c r="AA27" s="281"/>
      <c r="AB27" s="58"/>
      <c r="AC27" s="280"/>
      <c r="AD27" s="280"/>
      <c r="AE27" s="280"/>
      <c r="AF27" s="280"/>
      <c r="AG27" s="57"/>
      <c r="AH27" s="280"/>
      <c r="AI27" s="280"/>
      <c r="AJ27" s="280"/>
      <c r="AK27" s="281"/>
      <c r="AL27" s="122"/>
      <c r="AM27" s="124"/>
      <c r="AN27" s="124"/>
      <c r="AO27" s="124"/>
      <c r="AP27" s="124"/>
    </row>
    <row r="28" spans="1:42" s="126" customFormat="1" ht="13.5" customHeight="1" x14ac:dyDescent="0.15">
      <c r="A28" s="124"/>
      <c r="B28" s="124"/>
      <c r="C28" s="383"/>
      <c r="D28" s="374"/>
      <c r="E28" s="375"/>
      <c r="F28" s="375"/>
      <c r="G28" s="375"/>
      <c r="H28" s="375"/>
      <c r="I28" s="375"/>
      <c r="J28" s="375"/>
      <c r="K28" s="375"/>
      <c r="L28" s="376"/>
      <c r="M28" s="62"/>
      <c r="N28" s="323">
        <v>0</v>
      </c>
      <c r="O28" s="324"/>
      <c r="P28" s="324"/>
      <c r="Q28" s="324"/>
      <c r="R28" s="61"/>
      <c r="S28" s="334"/>
      <c r="T28" s="334"/>
      <c r="U28" s="334"/>
      <c r="V28" s="334"/>
      <c r="W28" s="157"/>
      <c r="X28" s="334"/>
      <c r="Y28" s="334"/>
      <c r="Z28" s="334"/>
      <c r="AA28" s="335"/>
      <c r="AB28" s="158"/>
      <c r="AC28" s="334"/>
      <c r="AD28" s="334"/>
      <c r="AE28" s="334"/>
      <c r="AF28" s="334"/>
      <c r="AG28" s="157"/>
      <c r="AH28" s="334"/>
      <c r="AI28" s="334"/>
      <c r="AJ28" s="334"/>
      <c r="AK28" s="335"/>
      <c r="AL28" s="122"/>
      <c r="AM28" s="124"/>
      <c r="AN28" s="124"/>
      <c r="AO28" s="124"/>
      <c r="AP28" s="124"/>
    </row>
    <row r="29" spans="1:42" s="126" customFormat="1" ht="13.5" customHeight="1" x14ac:dyDescent="0.15">
      <c r="A29" s="124"/>
      <c r="B29" s="124"/>
      <c r="C29" s="383"/>
      <c r="D29" s="374"/>
      <c r="E29" s="375"/>
      <c r="F29" s="375"/>
      <c r="G29" s="375"/>
      <c r="H29" s="375"/>
      <c r="I29" s="375"/>
      <c r="J29" s="375"/>
      <c r="K29" s="375"/>
      <c r="L29" s="376"/>
      <c r="M29" s="62"/>
      <c r="N29" s="323">
        <v>0</v>
      </c>
      <c r="O29" s="324"/>
      <c r="P29" s="324"/>
      <c r="Q29" s="324"/>
      <c r="R29" s="61"/>
      <c r="S29" s="334"/>
      <c r="T29" s="334"/>
      <c r="U29" s="334"/>
      <c r="V29" s="334"/>
      <c r="W29" s="157"/>
      <c r="X29" s="334"/>
      <c r="Y29" s="334"/>
      <c r="Z29" s="334"/>
      <c r="AA29" s="335"/>
      <c r="AB29" s="158"/>
      <c r="AC29" s="334"/>
      <c r="AD29" s="334"/>
      <c r="AE29" s="334"/>
      <c r="AF29" s="334"/>
      <c r="AG29" s="157"/>
      <c r="AH29" s="334"/>
      <c r="AI29" s="334"/>
      <c r="AJ29" s="334"/>
      <c r="AK29" s="335"/>
      <c r="AL29" s="122"/>
      <c r="AM29" s="124"/>
      <c r="AN29" s="124"/>
      <c r="AO29" s="124"/>
      <c r="AP29" s="124"/>
    </row>
    <row r="30" spans="1:42" s="126" customFormat="1" ht="13.5" customHeight="1" x14ac:dyDescent="0.15">
      <c r="A30" s="124"/>
      <c r="B30" s="124"/>
      <c r="C30" s="383"/>
      <c r="D30" s="377"/>
      <c r="E30" s="378"/>
      <c r="F30" s="378"/>
      <c r="G30" s="378"/>
      <c r="H30" s="378"/>
      <c r="I30" s="378"/>
      <c r="J30" s="378"/>
      <c r="K30" s="378"/>
      <c r="L30" s="379"/>
      <c r="M30" s="54"/>
      <c r="N30" s="345">
        <v>0</v>
      </c>
      <c r="O30" s="346"/>
      <c r="P30" s="346"/>
      <c r="Q30" s="346"/>
      <c r="R30" s="55"/>
      <c r="S30" s="325"/>
      <c r="T30" s="325"/>
      <c r="U30" s="325"/>
      <c r="V30" s="325"/>
      <c r="W30" s="59"/>
      <c r="X30" s="325"/>
      <c r="Y30" s="325"/>
      <c r="Z30" s="325"/>
      <c r="AA30" s="326"/>
      <c r="AB30" s="60"/>
      <c r="AC30" s="325"/>
      <c r="AD30" s="325"/>
      <c r="AE30" s="325"/>
      <c r="AF30" s="325"/>
      <c r="AG30" s="59"/>
      <c r="AH30" s="325"/>
      <c r="AI30" s="325"/>
      <c r="AJ30" s="325"/>
      <c r="AK30" s="326"/>
      <c r="AL30" s="122"/>
      <c r="AM30" s="124"/>
      <c r="AN30" s="124"/>
      <c r="AO30" s="124"/>
      <c r="AP30" s="124"/>
    </row>
    <row r="31" spans="1:42" s="126" customFormat="1" ht="13.5" customHeight="1" x14ac:dyDescent="0.15">
      <c r="A31" s="124"/>
      <c r="B31" s="124"/>
      <c r="C31" s="384"/>
      <c r="D31" s="327" t="s">
        <v>153</v>
      </c>
      <c r="E31" s="328"/>
      <c r="F31" s="328"/>
      <c r="G31" s="328"/>
      <c r="H31" s="328"/>
      <c r="I31" s="328"/>
      <c r="J31" s="328"/>
      <c r="K31" s="328"/>
      <c r="L31" s="329"/>
      <c r="M31" s="59"/>
      <c r="N31" s="345">
        <v>1101000</v>
      </c>
      <c r="O31" s="346"/>
      <c r="P31" s="346"/>
      <c r="Q31" s="346"/>
      <c r="R31" s="60"/>
      <c r="S31" s="330">
        <v>314400</v>
      </c>
      <c r="T31" s="330"/>
      <c r="U31" s="330"/>
      <c r="V31" s="330"/>
      <c r="W31" s="59"/>
      <c r="X31" s="330">
        <v>0</v>
      </c>
      <c r="Y31" s="330"/>
      <c r="Z31" s="330"/>
      <c r="AA31" s="345"/>
      <c r="AB31" s="60"/>
      <c r="AC31" s="330">
        <v>0</v>
      </c>
      <c r="AD31" s="330"/>
      <c r="AE31" s="330"/>
      <c r="AF31" s="330"/>
      <c r="AG31" s="59"/>
      <c r="AH31" s="330">
        <v>786600</v>
      </c>
      <c r="AI31" s="330"/>
      <c r="AJ31" s="330"/>
      <c r="AK31" s="345"/>
      <c r="AL31" s="122"/>
      <c r="AM31" s="124"/>
      <c r="AN31" s="124"/>
      <c r="AO31" s="124"/>
      <c r="AP31" s="124"/>
    </row>
    <row r="32" spans="1:42" s="126" customFormat="1" ht="24" customHeight="1" x14ac:dyDescent="0.15">
      <c r="A32" s="124"/>
      <c r="B32" s="124"/>
      <c r="C32" s="347" t="s">
        <v>188</v>
      </c>
      <c r="D32" s="350" t="s">
        <v>64</v>
      </c>
      <c r="E32" s="351"/>
      <c r="F32" s="351"/>
      <c r="G32" s="351"/>
      <c r="H32" s="351"/>
      <c r="I32" s="351"/>
      <c r="J32" s="351"/>
      <c r="K32" s="351"/>
      <c r="L32" s="351"/>
      <c r="M32" s="351"/>
      <c r="N32" s="351"/>
      <c r="O32" s="351"/>
      <c r="P32" s="351"/>
      <c r="Q32" s="352"/>
      <c r="R32" s="353" t="s">
        <v>65</v>
      </c>
      <c r="S32" s="354"/>
      <c r="T32" s="354"/>
      <c r="U32" s="354"/>
      <c r="V32" s="355"/>
      <c r="W32" s="356" t="s">
        <v>185</v>
      </c>
      <c r="X32" s="357"/>
      <c r="Y32" s="357"/>
      <c r="Z32" s="357"/>
      <c r="AA32" s="357"/>
      <c r="AB32" s="356" t="s">
        <v>66</v>
      </c>
      <c r="AC32" s="357"/>
      <c r="AD32" s="357"/>
      <c r="AE32" s="357"/>
      <c r="AF32" s="357"/>
      <c r="AG32" s="356" t="s">
        <v>67</v>
      </c>
      <c r="AH32" s="357"/>
      <c r="AI32" s="357"/>
      <c r="AJ32" s="357"/>
      <c r="AK32" s="358"/>
      <c r="AL32" s="122"/>
      <c r="AM32" s="124"/>
      <c r="AN32" s="124"/>
      <c r="AO32" s="124"/>
      <c r="AP32" s="124"/>
    </row>
    <row r="33" spans="1:42" s="126" customFormat="1" ht="13.5" customHeight="1" x14ac:dyDescent="0.15">
      <c r="A33" s="124"/>
      <c r="B33" s="124"/>
      <c r="C33" s="348"/>
      <c r="D33" s="359" t="s">
        <v>68</v>
      </c>
      <c r="E33" s="362" t="s">
        <v>230</v>
      </c>
      <c r="F33" s="289"/>
      <c r="G33" s="289"/>
      <c r="H33" s="363"/>
      <c r="I33" s="366" t="s">
        <v>42</v>
      </c>
      <c r="J33" s="367"/>
      <c r="K33" s="367"/>
      <c r="L33" s="368"/>
      <c r="M33" s="293" t="s">
        <v>6</v>
      </c>
      <c r="N33" s="294"/>
      <c r="O33" s="294"/>
      <c r="P33" s="294"/>
      <c r="Q33" s="295"/>
      <c r="R33" s="293" t="s">
        <v>6</v>
      </c>
      <c r="S33" s="294"/>
      <c r="T33" s="294"/>
      <c r="U33" s="294"/>
      <c r="V33" s="295"/>
      <c r="W33" s="293" t="s">
        <v>6</v>
      </c>
      <c r="X33" s="294"/>
      <c r="Y33" s="294"/>
      <c r="Z33" s="294"/>
      <c r="AA33" s="295"/>
      <c r="AB33" s="293" t="s">
        <v>6</v>
      </c>
      <c r="AC33" s="294"/>
      <c r="AD33" s="294"/>
      <c r="AE33" s="294"/>
      <c r="AF33" s="295"/>
      <c r="AG33" s="293" t="s">
        <v>6</v>
      </c>
      <c r="AH33" s="294"/>
      <c r="AI33" s="294"/>
      <c r="AJ33" s="294"/>
      <c r="AK33" s="295"/>
      <c r="AL33" s="122"/>
      <c r="AM33" s="124"/>
      <c r="AN33" s="124"/>
      <c r="AO33" s="124"/>
      <c r="AP33" s="124"/>
    </row>
    <row r="34" spans="1:42" s="126" customFormat="1" ht="13.5" customHeight="1" x14ac:dyDescent="0.15">
      <c r="A34" s="124"/>
      <c r="B34" s="124"/>
      <c r="C34" s="348"/>
      <c r="D34" s="360"/>
      <c r="E34" s="364"/>
      <c r="F34" s="291"/>
      <c r="G34" s="291"/>
      <c r="H34" s="365"/>
      <c r="I34" s="369"/>
      <c r="J34" s="370"/>
      <c r="K34" s="370"/>
      <c r="L34" s="371"/>
      <c r="M34" s="54"/>
      <c r="N34" s="330">
        <v>300000</v>
      </c>
      <c r="O34" s="330"/>
      <c r="P34" s="330"/>
      <c r="Q34" s="345"/>
      <c r="R34" s="55"/>
      <c r="S34" s="325"/>
      <c r="T34" s="325"/>
      <c r="U34" s="325"/>
      <c r="V34" s="326"/>
      <c r="W34" s="54"/>
      <c r="X34" s="325">
        <v>300000</v>
      </c>
      <c r="Y34" s="325"/>
      <c r="Z34" s="325"/>
      <c r="AA34" s="326"/>
      <c r="AB34" s="54"/>
      <c r="AC34" s="325"/>
      <c r="AD34" s="325"/>
      <c r="AE34" s="325"/>
      <c r="AF34" s="326"/>
      <c r="AG34" s="54"/>
      <c r="AH34" s="325"/>
      <c r="AI34" s="325"/>
      <c r="AJ34" s="325"/>
      <c r="AK34" s="326"/>
      <c r="AL34" s="122"/>
      <c r="AM34" s="124"/>
      <c r="AN34" s="124"/>
      <c r="AO34" s="124"/>
      <c r="AP34" s="124"/>
    </row>
    <row r="35" spans="1:42" s="126" customFormat="1" ht="13.5" customHeight="1" x14ac:dyDescent="0.15">
      <c r="A35" s="124"/>
      <c r="B35" s="124"/>
      <c r="C35" s="348"/>
      <c r="D35" s="360"/>
      <c r="E35" s="303" t="s">
        <v>8</v>
      </c>
      <c r="F35" s="304"/>
      <c r="G35" s="304"/>
      <c r="H35" s="305"/>
      <c r="I35" s="372" t="s">
        <v>69</v>
      </c>
      <c r="J35" s="372"/>
      <c r="K35" s="372"/>
      <c r="L35" s="373"/>
      <c r="M35" s="54"/>
      <c r="N35" s="345">
        <v>700000</v>
      </c>
      <c r="O35" s="346"/>
      <c r="P35" s="346"/>
      <c r="Q35" s="346"/>
      <c r="R35" s="54"/>
      <c r="S35" s="334"/>
      <c r="T35" s="334"/>
      <c r="U35" s="334"/>
      <c r="V35" s="335"/>
      <c r="W35" s="54"/>
      <c r="X35" s="334"/>
      <c r="Y35" s="334"/>
      <c r="Z35" s="334"/>
      <c r="AA35" s="335"/>
      <c r="AB35" s="54"/>
      <c r="AC35" s="334"/>
      <c r="AD35" s="334"/>
      <c r="AE35" s="334"/>
      <c r="AF35" s="335"/>
      <c r="AG35" s="54"/>
      <c r="AH35" s="334">
        <v>700000</v>
      </c>
      <c r="AI35" s="334"/>
      <c r="AJ35" s="334"/>
      <c r="AK35" s="335"/>
      <c r="AL35" s="122"/>
      <c r="AM35" s="124"/>
      <c r="AN35" s="124"/>
      <c r="AO35" s="124"/>
      <c r="AP35" s="124"/>
    </row>
    <row r="36" spans="1:42" s="126" customFormat="1" ht="13.5" customHeight="1" x14ac:dyDescent="0.15">
      <c r="A36" s="124"/>
      <c r="B36" s="124"/>
      <c r="C36" s="348"/>
      <c r="D36" s="360"/>
      <c r="E36" s="465" t="s">
        <v>70</v>
      </c>
      <c r="F36" s="467"/>
      <c r="G36" s="467"/>
      <c r="H36" s="467"/>
      <c r="I36" s="467"/>
      <c r="J36" s="467"/>
      <c r="K36" s="467"/>
      <c r="L36" s="467"/>
      <c r="M36" s="61"/>
      <c r="N36" s="323">
        <v>0</v>
      </c>
      <c r="O36" s="324"/>
      <c r="P36" s="324"/>
      <c r="Q36" s="324"/>
      <c r="R36" s="62"/>
      <c r="S36" s="334"/>
      <c r="T36" s="334"/>
      <c r="U36" s="334"/>
      <c r="V36" s="335"/>
      <c r="W36" s="62"/>
      <c r="X36" s="334"/>
      <c r="Y36" s="334"/>
      <c r="Z36" s="334"/>
      <c r="AA36" s="335"/>
      <c r="AB36" s="62"/>
      <c r="AC36" s="334"/>
      <c r="AD36" s="334"/>
      <c r="AE36" s="334"/>
      <c r="AF36" s="335"/>
      <c r="AG36" s="62"/>
      <c r="AH36" s="334"/>
      <c r="AI36" s="334"/>
      <c r="AJ36" s="334"/>
      <c r="AK36" s="335"/>
      <c r="AL36" s="122"/>
      <c r="AM36" s="124"/>
      <c r="AN36" s="124"/>
      <c r="AO36" s="124"/>
      <c r="AP36" s="124"/>
    </row>
    <row r="37" spans="1:42" s="126" customFormat="1" ht="13.5" customHeight="1" x14ac:dyDescent="0.15">
      <c r="A37" s="124"/>
      <c r="B37" s="124"/>
      <c r="C37" s="348"/>
      <c r="D37" s="361"/>
      <c r="E37" s="466"/>
      <c r="F37" s="467"/>
      <c r="G37" s="467"/>
      <c r="H37" s="467"/>
      <c r="I37" s="467"/>
      <c r="J37" s="467"/>
      <c r="K37" s="467"/>
      <c r="L37" s="467"/>
      <c r="M37" s="55"/>
      <c r="N37" s="323">
        <v>0</v>
      </c>
      <c r="O37" s="324"/>
      <c r="P37" s="324"/>
      <c r="Q37" s="324"/>
      <c r="R37" s="54"/>
      <c r="S37" s="334"/>
      <c r="T37" s="334"/>
      <c r="U37" s="334"/>
      <c r="V37" s="335"/>
      <c r="W37" s="54"/>
      <c r="X37" s="334"/>
      <c r="Y37" s="334"/>
      <c r="Z37" s="334"/>
      <c r="AA37" s="335"/>
      <c r="AB37" s="54"/>
      <c r="AC37" s="334"/>
      <c r="AD37" s="334"/>
      <c r="AE37" s="334"/>
      <c r="AF37" s="335"/>
      <c r="AG37" s="54"/>
      <c r="AH37" s="334"/>
      <c r="AI37" s="334"/>
      <c r="AJ37" s="334"/>
      <c r="AK37" s="335"/>
      <c r="AL37" s="122"/>
      <c r="AM37" s="124"/>
      <c r="AN37" s="124"/>
      <c r="AO37" s="124"/>
      <c r="AP37" s="124"/>
    </row>
    <row r="38" spans="1:42" s="126" customFormat="1" ht="13.5" customHeight="1" x14ac:dyDescent="0.15">
      <c r="A38" s="124"/>
      <c r="B38" s="124"/>
      <c r="C38" s="348"/>
      <c r="D38" s="342" t="s">
        <v>71</v>
      </c>
      <c r="E38" s="339" t="s">
        <v>72</v>
      </c>
      <c r="F38" s="287"/>
      <c r="G38" s="287"/>
      <c r="H38" s="287"/>
      <c r="I38" s="287"/>
      <c r="J38" s="287"/>
      <c r="K38" s="287"/>
      <c r="L38" s="288"/>
      <c r="M38" s="61"/>
      <c r="N38" s="323">
        <v>100000</v>
      </c>
      <c r="O38" s="324"/>
      <c r="P38" s="324"/>
      <c r="Q38" s="324"/>
      <c r="R38" s="62"/>
      <c r="S38" s="334"/>
      <c r="T38" s="334"/>
      <c r="U38" s="334"/>
      <c r="V38" s="335"/>
      <c r="W38" s="62"/>
      <c r="X38" s="334"/>
      <c r="Y38" s="334"/>
      <c r="Z38" s="334"/>
      <c r="AA38" s="335"/>
      <c r="AB38" s="62"/>
      <c r="AC38" s="334"/>
      <c r="AD38" s="334"/>
      <c r="AE38" s="334"/>
      <c r="AF38" s="335"/>
      <c r="AG38" s="62"/>
      <c r="AH38" s="334">
        <v>100000</v>
      </c>
      <c r="AI38" s="334"/>
      <c r="AJ38" s="334"/>
      <c r="AK38" s="335"/>
      <c r="AL38" s="122"/>
      <c r="AM38" s="124"/>
      <c r="AN38" s="124"/>
      <c r="AO38" s="124"/>
      <c r="AP38" s="124"/>
    </row>
    <row r="39" spans="1:42" s="126" customFormat="1" ht="13.5" customHeight="1" x14ac:dyDescent="0.15">
      <c r="A39" s="124"/>
      <c r="B39" s="124"/>
      <c r="C39" s="348"/>
      <c r="D39" s="343"/>
      <c r="E39" s="339" t="s">
        <v>73</v>
      </c>
      <c r="F39" s="340"/>
      <c r="G39" s="340"/>
      <c r="H39" s="340"/>
      <c r="I39" s="340"/>
      <c r="J39" s="340"/>
      <c r="K39" s="340"/>
      <c r="L39" s="341"/>
      <c r="M39" s="55"/>
      <c r="N39" s="323">
        <v>1000</v>
      </c>
      <c r="O39" s="324"/>
      <c r="P39" s="324"/>
      <c r="Q39" s="324"/>
      <c r="R39" s="54"/>
      <c r="S39" s="334"/>
      <c r="T39" s="334"/>
      <c r="U39" s="334"/>
      <c r="V39" s="335"/>
      <c r="W39" s="54"/>
      <c r="X39" s="334"/>
      <c r="Y39" s="334"/>
      <c r="Z39" s="334"/>
      <c r="AA39" s="335"/>
      <c r="AB39" s="54"/>
      <c r="AC39" s="334"/>
      <c r="AD39" s="334"/>
      <c r="AE39" s="334"/>
      <c r="AF39" s="335"/>
      <c r="AG39" s="54"/>
      <c r="AH39" s="334">
        <v>1000</v>
      </c>
      <c r="AI39" s="334"/>
      <c r="AJ39" s="334"/>
      <c r="AK39" s="335"/>
      <c r="AL39" s="122"/>
      <c r="AM39" s="124"/>
      <c r="AN39" s="124"/>
      <c r="AO39" s="124"/>
      <c r="AP39" s="124"/>
    </row>
    <row r="40" spans="1:42" s="126" customFormat="1" ht="13.5" customHeight="1" x14ac:dyDescent="0.15">
      <c r="A40" s="124"/>
      <c r="B40" s="124"/>
      <c r="C40" s="348"/>
      <c r="D40" s="343"/>
      <c r="E40" s="339" t="s">
        <v>74</v>
      </c>
      <c r="F40" s="340"/>
      <c r="G40" s="340"/>
      <c r="H40" s="340"/>
      <c r="I40" s="340"/>
      <c r="J40" s="340"/>
      <c r="K40" s="340"/>
      <c r="L40" s="341"/>
      <c r="M40" s="61"/>
      <c r="N40" s="323">
        <v>0</v>
      </c>
      <c r="O40" s="324"/>
      <c r="P40" s="324"/>
      <c r="Q40" s="324"/>
      <c r="R40" s="62"/>
      <c r="S40" s="334"/>
      <c r="T40" s="334"/>
      <c r="U40" s="334"/>
      <c r="V40" s="335"/>
      <c r="W40" s="62"/>
      <c r="X40" s="334"/>
      <c r="Y40" s="334"/>
      <c r="Z40" s="334"/>
      <c r="AA40" s="335"/>
      <c r="AB40" s="62"/>
      <c r="AC40" s="334"/>
      <c r="AD40" s="334"/>
      <c r="AE40" s="334"/>
      <c r="AF40" s="335"/>
      <c r="AG40" s="62"/>
      <c r="AH40" s="334"/>
      <c r="AI40" s="334"/>
      <c r="AJ40" s="334"/>
      <c r="AK40" s="335"/>
      <c r="AL40" s="122"/>
      <c r="AM40" s="124"/>
      <c r="AN40" s="124"/>
      <c r="AO40" s="124"/>
      <c r="AP40" s="124"/>
    </row>
    <row r="41" spans="1:42" s="126" customFormat="1" ht="13.5" customHeight="1" x14ac:dyDescent="0.15">
      <c r="A41" s="124"/>
      <c r="B41" s="124"/>
      <c r="C41" s="348"/>
      <c r="D41" s="343"/>
      <c r="E41" s="339" t="s">
        <v>75</v>
      </c>
      <c r="F41" s="340"/>
      <c r="G41" s="340"/>
      <c r="H41" s="340"/>
      <c r="I41" s="340"/>
      <c r="J41" s="340"/>
      <c r="K41" s="340"/>
      <c r="L41" s="341"/>
      <c r="M41" s="55"/>
      <c r="N41" s="323">
        <v>0</v>
      </c>
      <c r="O41" s="324"/>
      <c r="P41" s="324"/>
      <c r="Q41" s="324"/>
      <c r="R41" s="54"/>
      <c r="S41" s="334"/>
      <c r="T41" s="334"/>
      <c r="U41" s="334"/>
      <c r="V41" s="335"/>
      <c r="W41" s="54"/>
      <c r="X41" s="334"/>
      <c r="Y41" s="334"/>
      <c r="Z41" s="334"/>
      <c r="AA41" s="335"/>
      <c r="AB41" s="54"/>
      <c r="AC41" s="334"/>
      <c r="AD41" s="334"/>
      <c r="AE41" s="334"/>
      <c r="AF41" s="335"/>
      <c r="AG41" s="54"/>
      <c r="AH41" s="334"/>
      <c r="AI41" s="334"/>
      <c r="AJ41" s="334"/>
      <c r="AK41" s="335"/>
      <c r="AL41" s="122"/>
      <c r="AM41" s="124"/>
      <c r="AN41" s="124"/>
      <c r="AO41" s="124"/>
      <c r="AP41" s="124"/>
    </row>
    <row r="42" spans="1:42" s="126" customFormat="1" ht="13.5" customHeight="1" x14ac:dyDescent="0.15">
      <c r="A42" s="124"/>
      <c r="B42" s="124"/>
      <c r="C42" s="348"/>
      <c r="D42" s="343"/>
      <c r="E42" s="336"/>
      <c r="F42" s="337"/>
      <c r="G42" s="337"/>
      <c r="H42" s="337"/>
      <c r="I42" s="337"/>
      <c r="J42" s="337"/>
      <c r="K42" s="337"/>
      <c r="L42" s="338"/>
      <c r="M42" s="61"/>
      <c r="N42" s="323">
        <v>0</v>
      </c>
      <c r="O42" s="324"/>
      <c r="P42" s="324"/>
      <c r="Q42" s="324"/>
      <c r="R42" s="62"/>
      <c r="S42" s="334"/>
      <c r="T42" s="334"/>
      <c r="U42" s="334"/>
      <c r="V42" s="335"/>
      <c r="W42" s="62"/>
      <c r="X42" s="334"/>
      <c r="Y42" s="334"/>
      <c r="Z42" s="334"/>
      <c r="AA42" s="335"/>
      <c r="AB42" s="62"/>
      <c r="AC42" s="334"/>
      <c r="AD42" s="334"/>
      <c r="AE42" s="334"/>
      <c r="AF42" s="335"/>
      <c r="AG42" s="62"/>
      <c r="AH42" s="334"/>
      <c r="AI42" s="334"/>
      <c r="AJ42" s="334"/>
      <c r="AK42" s="335"/>
      <c r="AL42" s="122"/>
      <c r="AM42" s="124"/>
      <c r="AN42" s="124"/>
      <c r="AO42" s="124"/>
      <c r="AP42" s="124"/>
    </row>
    <row r="43" spans="1:42" s="126" customFormat="1" ht="13.5" customHeight="1" x14ac:dyDescent="0.15">
      <c r="A43" s="124"/>
      <c r="B43" s="124"/>
      <c r="C43" s="348"/>
      <c r="D43" s="344"/>
      <c r="E43" s="336"/>
      <c r="F43" s="337"/>
      <c r="G43" s="337"/>
      <c r="H43" s="337"/>
      <c r="I43" s="337"/>
      <c r="J43" s="337"/>
      <c r="K43" s="337"/>
      <c r="L43" s="338"/>
      <c r="M43" s="55"/>
      <c r="N43" s="323">
        <v>0</v>
      </c>
      <c r="O43" s="324"/>
      <c r="P43" s="324"/>
      <c r="Q43" s="324"/>
      <c r="R43" s="54"/>
      <c r="S43" s="325"/>
      <c r="T43" s="325"/>
      <c r="U43" s="325"/>
      <c r="V43" s="325"/>
      <c r="W43" s="54"/>
      <c r="X43" s="325"/>
      <c r="Y43" s="325"/>
      <c r="Z43" s="325"/>
      <c r="AA43" s="325"/>
      <c r="AB43" s="54"/>
      <c r="AC43" s="325"/>
      <c r="AD43" s="325"/>
      <c r="AE43" s="325"/>
      <c r="AF43" s="325"/>
      <c r="AG43" s="54"/>
      <c r="AH43" s="325"/>
      <c r="AI43" s="325"/>
      <c r="AJ43" s="325"/>
      <c r="AK43" s="326"/>
      <c r="AL43" s="122"/>
      <c r="AM43" s="124"/>
      <c r="AN43" s="124"/>
      <c r="AO43" s="124"/>
      <c r="AP43" s="124"/>
    </row>
    <row r="44" spans="1:42" s="126" customFormat="1" ht="13.5" customHeight="1" x14ac:dyDescent="0.15">
      <c r="A44" s="124"/>
      <c r="B44" s="124"/>
      <c r="C44" s="348"/>
      <c r="D44" s="320" t="s">
        <v>76</v>
      </c>
      <c r="E44" s="321"/>
      <c r="F44" s="321"/>
      <c r="G44" s="321"/>
      <c r="H44" s="321"/>
      <c r="I44" s="321"/>
      <c r="J44" s="321"/>
      <c r="K44" s="321"/>
      <c r="L44" s="322"/>
      <c r="M44" s="61"/>
      <c r="N44" s="323">
        <v>0</v>
      </c>
      <c r="O44" s="324"/>
      <c r="P44" s="324"/>
      <c r="Q44" s="324"/>
      <c r="R44" s="62"/>
      <c r="S44" s="325"/>
      <c r="T44" s="325"/>
      <c r="U44" s="325"/>
      <c r="V44" s="325"/>
      <c r="W44" s="62"/>
      <c r="X44" s="325"/>
      <c r="Y44" s="325"/>
      <c r="Z44" s="325"/>
      <c r="AA44" s="325"/>
      <c r="AB44" s="62"/>
      <c r="AC44" s="325"/>
      <c r="AD44" s="325"/>
      <c r="AE44" s="325"/>
      <c r="AF44" s="325"/>
      <c r="AG44" s="62"/>
      <c r="AH44" s="325"/>
      <c r="AI44" s="325"/>
      <c r="AJ44" s="325"/>
      <c r="AK44" s="326"/>
      <c r="AL44" s="122"/>
      <c r="AM44" s="124"/>
      <c r="AN44" s="124"/>
      <c r="AO44" s="124"/>
      <c r="AP44" s="124"/>
    </row>
    <row r="45" spans="1:42" s="126" customFormat="1" ht="13.5" customHeight="1" x14ac:dyDescent="0.15">
      <c r="A45" s="124"/>
      <c r="B45" s="124"/>
      <c r="C45" s="349"/>
      <c r="D45" s="327" t="s">
        <v>153</v>
      </c>
      <c r="E45" s="328"/>
      <c r="F45" s="328"/>
      <c r="G45" s="328"/>
      <c r="H45" s="328"/>
      <c r="I45" s="328"/>
      <c r="J45" s="328"/>
      <c r="K45" s="328"/>
      <c r="L45" s="329"/>
      <c r="M45" s="55"/>
      <c r="N45" s="330">
        <v>1101000</v>
      </c>
      <c r="O45" s="330"/>
      <c r="P45" s="330"/>
      <c r="Q45" s="330"/>
      <c r="R45" s="54"/>
      <c r="S45" s="331">
        <v>0</v>
      </c>
      <c r="T45" s="331"/>
      <c r="U45" s="331"/>
      <c r="V45" s="331"/>
      <c r="W45" s="54"/>
      <c r="X45" s="331">
        <v>300000</v>
      </c>
      <c r="Y45" s="331"/>
      <c r="Z45" s="331"/>
      <c r="AA45" s="331"/>
      <c r="AB45" s="54"/>
      <c r="AC45" s="331">
        <v>0</v>
      </c>
      <c r="AD45" s="331"/>
      <c r="AE45" s="331"/>
      <c r="AF45" s="331"/>
      <c r="AG45" s="54"/>
      <c r="AH45" s="332">
        <v>801000</v>
      </c>
      <c r="AI45" s="332"/>
      <c r="AJ45" s="332"/>
      <c r="AK45" s="333"/>
      <c r="AL45" s="122"/>
      <c r="AM45" s="124"/>
      <c r="AN45" s="124"/>
      <c r="AO45" s="124"/>
      <c r="AP45" s="124"/>
    </row>
    <row r="46" spans="1:42" s="126" customFormat="1" ht="13.5" customHeight="1" x14ac:dyDescent="0.15">
      <c r="A46" s="124"/>
      <c r="B46" s="124"/>
      <c r="C46" s="306" t="s">
        <v>154</v>
      </c>
      <c r="D46" s="307"/>
      <c r="E46" s="312"/>
      <c r="F46" s="313"/>
      <c r="G46" s="313"/>
      <c r="H46" s="313"/>
      <c r="I46" s="313"/>
      <c r="J46" s="313"/>
      <c r="K46" s="313"/>
      <c r="L46" s="313"/>
      <c r="M46" s="313"/>
      <c r="N46" s="313"/>
      <c r="O46" s="313"/>
      <c r="P46" s="313"/>
      <c r="Q46" s="313"/>
      <c r="R46" s="313"/>
      <c r="S46" s="313"/>
      <c r="T46" s="313"/>
      <c r="U46" s="313"/>
      <c r="V46" s="313"/>
      <c r="W46" s="313"/>
      <c r="X46" s="313"/>
      <c r="Y46" s="313"/>
      <c r="Z46" s="313"/>
      <c r="AA46" s="313"/>
      <c r="AB46" s="313"/>
      <c r="AC46" s="313"/>
      <c r="AD46" s="313"/>
      <c r="AE46" s="313"/>
      <c r="AF46" s="313"/>
      <c r="AG46" s="313"/>
      <c r="AH46" s="313"/>
      <c r="AI46" s="463"/>
      <c r="AJ46" s="463"/>
      <c r="AK46" s="464"/>
      <c r="AL46" s="122"/>
      <c r="AM46" s="124"/>
      <c r="AN46" s="124"/>
      <c r="AO46" s="124"/>
      <c r="AP46" s="124"/>
    </row>
    <row r="47" spans="1:42" s="126" customFormat="1" ht="13.5" customHeight="1" x14ac:dyDescent="0.15">
      <c r="A47" s="124"/>
      <c r="B47" s="124"/>
      <c r="C47" s="308"/>
      <c r="D47" s="309"/>
      <c r="E47" s="314"/>
      <c r="F47" s="315"/>
      <c r="G47" s="315"/>
      <c r="H47" s="315"/>
      <c r="I47" s="315"/>
      <c r="J47" s="315"/>
      <c r="K47" s="315"/>
      <c r="L47" s="315"/>
      <c r="M47" s="315"/>
      <c r="N47" s="315"/>
      <c r="O47" s="315"/>
      <c r="P47" s="315"/>
      <c r="Q47" s="315"/>
      <c r="R47" s="315"/>
      <c r="S47" s="315"/>
      <c r="T47" s="315"/>
      <c r="U47" s="315"/>
      <c r="V47" s="315"/>
      <c r="W47" s="315"/>
      <c r="X47" s="315"/>
      <c r="Y47" s="315"/>
      <c r="Z47" s="315"/>
      <c r="AA47" s="315"/>
      <c r="AB47" s="315"/>
      <c r="AC47" s="315"/>
      <c r="AD47" s="315"/>
      <c r="AE47" s="315"/>
      <c r="AF47" s="315"/>
      <c r="AG47" s="315"/>
      <c r="AH47" s="315"/>
      <c r="AI47" s="461" t="s">
        <v>181</v>
      </c>
      <c r="AJ47" s="461"/>
      <c r="AK47" s="462"/>
      <c r="AL47" s="122"/>
      <c r="AM47" s="124"/>
      <c r="AN47" s="124"/>
      <c r="AO47" s="124"/>
      <c r="AP47" s="124"/>
    </row>
    <row r="48" spans="1:42" s="126" customFormat="1" ht="13.5" customHeight="1" x14ac:dyDescent="0.15">
      <c r="A48" s="124"/>
      <c r="B48" s="124"/>
      <c r="C48" s="308"/>
      <c r="D48" s="309"/>
      <c r="E48" s="314"/>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c r="AE48" s="315"/>
      <c r="AF48" s="315"/>
      <c r="AG48" s="315"/>
      <c r="AH48" s="315"/>
      <c r="AI48" s="317">
        <v>1</v>
      </c>
      <c r="AJ48" s="318"/>
      <c r="AK48" s="319"/>
      <c r="AL48" s="122"/>
      <c r="AM48" s="124"/>
      <c r="AN48" s="124"/>
      <c r="AO48" s="124"/>
      <c r="AP48" s="124"/>
    </row>
    <row r="49" spans="1:52" s="126" customFormat="1" ht="13.5" customHeight="1" x14ac:dyDescent="0.15">
      <c r="A49" s="124"/>
      <c r="B49" s="124"/>
      <c r="C49" s="310"/>
      <c r="D49" s="311"/>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287" t="s">
        <v>273</v>
      </c>
      <c r="AJ49" s="287"/>
      <c r="AK49" s="288"/>
      <c r="AL49" s="122"/>
      <c r="AM49" s="124"/>
      <c r="AN49" s="124"/>
      <c r="AO49" s="124"/>
      <c r="AP49" s="124"/>
    </row>
    <row r="50" spans="1:52" s="126" customFormat="1" ht="13.5" customHeight="1" thickBot="1" x14ac:dyDescent="0.2">
      <c r="A50" s="124"/>
      <c r="B50" s="124"/>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122"/>
      <c r="AM50" s="124"/>
      <c r="AN50" s="124"/>
      <c r="AO50" s="124"/>
      <c r="AP50" s="124"/>
    </row>
    <row r="51" spans="1:52" ht="18" customHeight="1" x14ac:dyDescent="0.15">
      <c r="A51" s="3"/>
      <c r="B51" s="3"/>
      <c r="C51" s="3"/>
      <c r="D51" s="3"/>
      <c r="E51" s="3"/>
      <c r="F51" s="3"/>
      <c r="G51" s="3"/>
      <c r="H51" s="3"/>
      <c r="I51" s="3"/>
      <c r="J51" s="425" t="str">
        <f>IF(AND(V51=""),"","「エラーチェック（エラーリストを参照）」")</f>
        <v/>
      </c>
      <c r="K51" s="425"/>
      <c r="L51" s="425"/>
      <c r="M51" s="425"/>
      <c r="N51" s="425"/>
      <c r="O51" s="425"/>
      <c r="P51" s="425"/>
      <c r="Q51" s="425"/>
      <c r="R51" s="425"/>
      <c r="S51" s="425"/>
      <c r="T51" s="424" t="str">
        <f>IF(J51="",""," →")</f>
        <v/>
      </c>
      <c r="U51" s="424"/>
      <c r="V51" s="8" t="str">
        <f>IF(AP53&amp;AP54&amp;AP55&amp;AP56&amp;AP57&amp;AP58&amp;AP59&amp;AP60&amp;AP61&amp;AP62&amp;AP63&amp;AP64="","","Ⅰ")</f>
        <v/>
      </c>
      <c r="W51" s="191" t="str">
        <f>IF(V51="","","(")</f>
        <v/>
      </c>
      <c r="X51" s="10" t="str">
        <f>IF(AP53="","","1")</f>
        <v/>
      </c>
      <c r="Y51" s="10" t="str">
        <f>IF(AP54="","","2")</f>
        <v/>
      </c>
      <c r="Z51" s="10" t="str">
        <f>IF(AP55="","","3")</f>
        <v/>
      </c>
      <c r="AA51" s="10" t="str">
        <f>IF(AP56="","","4")</f>
        <v/>
      </c>
      <c r="AB51" s="10" t="str">
        <f>IF(AP57="","","5")</f>
        <v/>
      </c>
      <c r="AC51" s="10" t="str">
        <f>IF(AP58="","","6")</f>
        <v/>
      </c>
      <c r="AD51" s="10" t="str">
        <f>IF(AP59="","","7")</f>
        <v/>
      </c>
      <c r="AE51" s="10" t="str">
        <f>IF(AP60="","","8")</f>
        <v/>
      </c>
      <c r="AF51" s="10" t="str">
        <f>IF(AP61="","","9")</f>
        <v/>
      </c>
      <c r="AG51" s="10" t="str">
        <f>IF(AP62="","","10")</f>
        <v/>
      </c>
      <c r="AH51" s="10" t="str">
        <f>IF(AP63="","","11")</f>
        <v/>
      </c>
      <c r="AI51" s="10" t="str">
        <f>IF(AP64="","","12")</f>
        <v/>
      </c>
      <c r="AJ51" s="11" t="str">
        <f>IF(W51="","",")")</f>
        <v/>
      </c>
      <c r="AK51" s="11"/>
      <c r="AL51" s="123" t="str">
        <f>IF(AP53&amp;AP54&amp;AP55&amp;AP56&amp;AP57&amp;AP58&amp;AP59&amp;AP60&amp;AP61&amp;AP62&amp;AP63&amp;AP64="","ＯＫ","")</f>
        <v>ＯＫ</v>
      </c>
      <c r="AM51" s="130" t="s">
        <v>136</v>
      </c>
      <c r="AN51" s="131"/>
      <c r="AO51" s="131"/>
      <c r="AP51" s="132"/>
      <c r="AQ51" s="127"/>
      <c r="AR51" s="127"/>
      <c r="AS51" s="127"/>
      <c r="AT51" s="127"/>
      <c r="AU51" s="127"/>
      <c r="AV51" s="127"/>
      <c r="AW51" s="127"/>
      <c r="AX51" s="127"/>
      <c r="AY51" s="127"/>
      <c r="AZ51" s="127"/>
    </row>
    <row r="52" spans="1:52" ht="18" customHeight="1" x14ac:dyDescent="0.15">
      <c r="A52" s="3"/>
      <c r="B52" s="3"/>
      <c r="AM52" s="133" t="s">
        <v>137</v>
      </c>
      <c r="AN52" s="129" t="s">
        <v>138</v>
      </c>
      <c r="AO52" s="52"/>
      <c r="AP52" s="134"/>
      <c r="AQ52" s="127"/>
      <c r="AR52" s="127"/>
      <c r="AS52" s="127"/>
      <c r="AT52" s="127"/>
      <c r="AU52" s="127"/>
      <c r="AV52" s="127"/>
      <c r="AW52" s="127"/>
      <c r="AX52" s="127"/>
      <c r="AY52" s="127"/>
      <c r="AZ52" s="127"/>
    </row>
    <row r="53" spans="1:52" ht="18" customHeight="1" x14ac:dyDescent="0.15">
      <c r="A53" s="3"/>
      <c r="B53" s="3"/>
      <c r="AM53" s="135">
        <v>1</v>
      </c>
      <c r="AN53" s="129" t="s">
        <v>139</v>
      </c>
      <c r="AO53" s="129" t="s">
        <v>178</v>
      </c>
      <c r="AP53" s="136" t="str">
        <f>IF(OR($G$1="",$G$2=""),"「団体名」及び「団体コード」を記入してください。","")</f>
        <v/>
      </c>
      <c r="AQ53" s="127"/>
      <c r="AR53" s="127"/>
      <c r="AS53" s="127"/>
      <c r="AT53" s="127"/>
      <c r="AU53" s="127"/>
      <c r="AV53" s="127"/>
      <c r="AW53" s="127"/>
      <c r="AX53" s="127"/>
    </row>
    <row r="54" spans="1:52" ht="18" customHeight="1" x14ac:dyDescent="0.15">
      <c r="A54" s="3"/>
      <c r="B54" s="3"/>
      <c r="AM54" s="135">
        <v>2</v>
      </c>
      <c r="AN54" s="129" t="s">
        <v>141</v>
      </c>
      <c r="AO54" s="129" t="s">
        <v>178</v>
      </c>
      <c r="AP54" s="136" t="str">
        <f>IF(OR($R$1="",$R$2=""),"「担当部署名」及び「担当者氏名」を記入してください。","")</f>
        <v/>
      </c>
      <c r="AQ54" s="12"/>
      <c r="AR54" s="12"/>
      <c r="AS54" s="12"/>
      <c r="AT54" s="12"/>
      <c r="AU54" s="12"/>
      <c r="AV54" s="12"/>
      <c r="AW54" s="12"/>
      <c r="AX54" s="12"/>
    </row>
    <row r="55" spans="1:52" ht="18" customHeight="1" x14ac:dyDescent="0.15">
      <c r="A55" s="3"/>
      <c r="B55" s="3"/>
      <c r="AM55" s="135">
        <v>3</v>
      </c>
      <c r="AN55" s="129" t="s">
        <v>142</v>
      </c>
      <c r="AO55" s="129" t="s">
        <v>178</v>
      </c>
      <c r="AP55" s="136" t="str">
        <f>IF(OR($X$2="",$W$1=""),"「ＴＥＬ」及び「メールアドレス」を記入してください。","")</f>
        <v/>
      </c>
      <c r="AQ55" s="12"/>
      <c r="AR55" s="12"/>
      <c r="AS55" s="12"/>
      <c r="AT55" s="12"/>
      <c r="AU55" s="12"/>
      <c r="AV55" s="12"/>
      <c r="AW55" s="12"/>
      <c r="AX55" s="12"/>
    </row>
    <row r="56" spans="1:52" ht="18" customHeight="1" x14ac:dyDescent="0.15">
      <c r="A56" s="3"/>
      <c r="B56" s="3"/>
      <c r="AM56" s="135">
        <v>4</v>
      </c>
      <c r="AN56" s="129" t="s">
        <v>172</v>
      </c>
      <c r="AO56" s="129" t="s">
        <v>178</v>
      </c>
      <c r="AP56" s="136" t="str">
        <f>IF(AI1="","「２　地方公営企業法」の区分を選択してください。","")</f>
        <v/>
      </c>
      <c r="AQ56" s="127"/>
      <c r="AR56" s="127"/>
      <c r="AS56" s="127"/>
      <c r="AT56" s="127"/>
      <c r="AU56" s="127"/>
      <c r="AV56" s="127"/>
      <c r="AW56" s="127"/>
      <c r="AX56" s="127"/>
    </row>
    <row r="57" spans="1:52" ht="18" customHeight="1" x14ac:dyDescent="0.15">
      <c r="A57" s="3"/>
      <c r="B57" s="3"/>
      <c r="AM57" s="135">
        <v>5</v>
      </c>
      <c r="AN57" s="129" t="s">
        <v>140</v>
      </c>
      <c r="AO57" s="129" t="s">
        <v>178</v>
      </c>
      <c r="AP57" s="136" t="str">
        <f>IF(OR($D$3="",$D$3=0),"「３　事業名」を記入してください。","")</f>
        <v/>
      </c>
      <c r="AQ57" s="127"/>
      <c r="AR57" s="127"/>
      <c r="AS57" s="127"/>
      <c r="AT57" s="127"/>
      <c r="AU57" s="127"/>
      <c r="AV57" s="127"/>
      <c r="AW57" s="127"/>
      <c r="AX57" s="127"/>
    </row>
    <row r="58" spans="1:52" ht="18" customHeight="1" x14ac:dyDescent="0.15">
      <c r="A58" s="3"/>
      <c r="B58" s="3"/>
      <c r="AM58" s="135">
        <v>6</v>
      </c>
      <c r="AN58" s="129" t="s">
        <v>40</v>
      </c>
      <c r="AO58" s="129" t="s">
        <v>178</v>
      </c>
      <c r="AP58" s="136" t="str">
        <f>IF(OR($E$6="",$G$6="",$I$6="")=TRUE,"「当該起債同意（許可）予定額決定年月日」が記入されていません。","")</f>
        <v/>
      </c>
      <c r="AQ58" s="127"/>
      <c r="AR58" s="127"/>
      <c r="AS58" s="127"/>
      <c r="AT58" s="127"/>
      <c r="AU58" s="127"/>
      <c r="AV58" s="127"/>
      <c r="AW58" s="127"/>
      <c r="AX58" s="127"/>
    </row>
    <row r="59" spans="1:52" ht="18" customHeight="1" x14ac:dyDescent="0.15">
      <c r="A59" s="3"/>
      <c r="B59" s="3"/>
      <c r="AM59" s="135">
        <v>7</v>
      </c>
      <c r="AN59" s="129" t="str">
        <f>D3&amp;"事業に係る起債同意(許可)額"</f>
        <v>病院事業に係る起債同意(許可)額</v>
      </c>
      <c r="AO59" s="129"/>
      <c r="AP59" s="136" t="str">
        <f>IF($S$5="","「３　事業に係る起債同意（許可）予定額･機構資金」の額が入力されていません。","")</f>
        <v/>
      </c>
      <c r="AQ59" s="127"/>
      <c r="AR59" s="127"/>
      <c r="AS59" s="127"/>
      <c r="AT59" s="127"/>
      <c r="AU59" s="127"/>
      <c r="AV59" s="127"/>
      <c r="AW59" s="127"/>
      <c r="AX59" s="127"/>
    </row>
    <row r="60" spans="1:52" ht="18" customHeight="1" x14ac:dyDescent="0.15">
      <c r="A60" s="3"/>
      <c r="B60" s="3"/>
      <c r="AM60" s="135">
        <v>8</v>
      </c>
      <c r="AN60" s="129" t="s">
        <v>143</v>
      </c>
      <c r="AO60" s="129" t="s">
        <v>178</v>
      </c>
      <c r="AP60" s="136" t="str">
        <f>IF(OR(AF4="",AF6="",AF7=""),"「４　全体計画の総事業費･工期」が入力されていません。","")</f>
        <v/>
      </c>
      <c r="AQ60" s="127"/>
      <c r="AR60" s="127"/>
      <c r="AS60" s="127"/>
      <c r="AT60" s="127"/>
      <c r="AU60" s="127"/>
      <c r="AV60" s="127"/>
      <c r="AW60" s="127"/>
      <c r="AX60" s="127"/>
    </row>
    <row r="61" spans="1:52" ht="18" customHeight="1" x14ac:dyDescent="0.15">
      <c r="A61" s="3"/>
      <c r="B61" s="3"/>
      <c r="AM61" s="135">
        <v>9</v>
      </c>
      <c r="AN61" s="129" t="s">
        <v>144</v>
      </c>
      <c r="AO61" s="129" t="s">
        <v>178</v>
      </c>
      <c r="AP61" s="136" t="str">
        <f>IF(AND(D20="",D21="",D22="",D23="",D24="",D25="",D26="",D27="",D28="",D29="",D30="",D19="",D18=""),"「６　事業費の支出状況」の「工事等の内容」が記入されていません。","")</f>
        <v/>
      </c>
      <c r="AQ61" s="127"/>
      <c r="AR61" s="127"/>
      <c r="AS61" s="127"/>
      <c r="AT61" s="127"/>
      <c r="AU61" s="127"/>
      <c r="AV61" s="127"/>
      <c r="AW61" s="127"/>
      <c r="AX61" s="127"/>
    </row>
    <row r="62" spans="1:52" ht="18" customHeight="1" x14ac:dyDescent="0.15">
      <c r="A62" s="3"/>
      <c r="B62" s="3"/>
      <c r="AM62" s="135">
        <v>10</v>
      </c>
      <c r="AN62" s="129" t="s">
        <v>145</v>
      </c>
      <c r="AO62" s="129" t="s">
        <v>178</v>
      </c>
      <c r="AP62" s="136" t="str">
        <f>IF(AND(N18=0,N19=0,N20=0,N21=0,N22=0,N23=0,N24=0,N25=0,N26=0,N27=0,N28=0,N29=0,N30=0),"「６　事業費の支出状況」の「事業費」が記入されていません。","")</f>
        <v/>
      </c>
      <c r="AQ62" s="12"/>
      <c r="AR62" s="12"/>
      <c r="AS62" s="12"/>
      <c r="AT62" s="12"/>
      <c r="AU62" s="12"/>
      <c r="AV62" s="12"/>
      <c r="AW62" s="12"/>
      <c r="AX62" s="12"/>
    </row>
    <row r="63" spans="1:52" ht="18" customHeight="1" x14ac:dyDescent="0.15">
      <c r="A63" s="3"/>
      <c r="B63" s="3"/>
      <c r="AM63" s="135">
        <v>11</v>
      </c>
      <c r="AN63" s="129" t="s">
        <v>146</v>
      </c>
      <c r="AO63" s="129" t="s">
        <v>178</v>
      </c>
      <c r="AP63" s="136" t="str">
        <f>IF(N45=0,"「７　財源の収入状況」が記入されていません。","")</f>
        <v/>
      </c>
      <c r="AQ63" s="128"/>
      <c r="AR63" s="128"/>
      <c r="AS63" s="128"/>
      <c r="AT63" s="128"/>
      <c r="AU63" s="128"/>
      <c r="AV63" s="128"/>
      <c r="AW63" s="128"/>
      <c r="AX63" s="128"/>
    </row>
    <row r="64" spans="1:52" ht="18" customHeight="1" thickBot="1" x14ac:dyDescent="0.2">
      <c r="A64" s="3"/>
      <c r="B64" s="3"/>
      <c r="AM64" s="137">
        <v>12</v>
      </c>
      <c r="AN64" s="138" t="s">
        <v>147</v>
      </c>
      <c r="AO64" s="138" t="s">
        <v>178</v>
      </c>
      <c r="AP64" s="139" t="str">
        <f>IF(AND(S5=SUM(T9,T10,T11,T12,T13,T14,T15),S5=N34),"","「３　事業に係る起債同意（許可）予定額」の機構資金の額と「５　機構資金の借入状況」と「７　財源の収入状況」の機構資金の額が一致しません。")</f>
        <v/>
      </c>
      <c r="AQ64" s="128"/>
      <c r="AR64" s="128"/>
      <c r="AS64" s="128"/>
      <c r="AT64" s="128"/>
      <c r="AU64" s="128"/>
      <c r="AV64" s="128"/>
      <c r="AW64" s="128"/>
      <c r="AX64" s="128"/>
    </row>
    <row r="65" spans="5:42" ht="13.5" customHeight="1" x14ac:dyDescent="0.15">
      <c r="AM65" s="12"/>
      <c r="AN65" s="12"/>
      <c r="AO65" s="12"/>
      <c r="AP65" s="12"/>
    </row>
    <row r="66" spans="5:42" ht="13.5" customHeight="1" x14ac:dyDescent="0.15">
      <c r="E66" s="12"/>
      <c r="F66" s="12"/>
      <c r="G66" s="12"/>
      <c r="H66" s="12"/>
      <c r="I66" s="12"/>
      <c r="J66" s="12"/>
      <c r="K66" s="12"/>
      <c r="L66" s="12"/>
      <c r="M66" s="12"/>
      <c r="N66" s="12"/>
      <c r="O66" s="12"/>
      <c r="P66" s="12"/>
      <c r="Q66" s="12"/>
      <c r="R66" s="12"/>
      <c r="S66" s="12"/>
      <c r="T66" s="12"/>
      <c r="U66" s="12"/>
      <c r="V66" s="12"/>
      <c r="W66" s="13"/>
      <c r="X66" s="12"/>
      <c r="Y66" s="12"/>
      <c r="Z66" s="12"/>
      <c r="AA66" s="12"/>
      <c r="AB66" s="12"/>
      <c r="AC66" s="12"/>
      <c r="AD66" s="12"/>
      <c r="AE66" s="12"/>
      <c r="AF66" s="12"/>
      <c r="AG66" s="12"/>
      <c r="AH66" s="12"/>
      <c r="AI66" s="12"/>
      <c r="AJ66" s="12"/>
      <c r="AK66" s="12"/>
      <c r="AL66" s="12"/>
    </row>
  </sheetData>
  <sheetProtection algorithmName="SHA-512" hashValue="O53sIDicncV6v/LrL6BLSKY+QtxmZdBhhtZ6om2Xvz4DJgpynloZWOZBAIaPZXiUGbIgYGXMrnjFOEN6PNbUAg==" saltValue="7txPP0Fh4vqQeynwAt/+ZA==" spinCount="100000" sheet="1" objects="1" scenarios="1"/>
  <protectedRanges>
    <protectedRange sqref="Y11:Z11" name="範囲3"/>
    <protectedRange sqref="AD6:AE6" name="範囲1"/>
    <protectedRange sqref="L9:M11" name="範囲2"/>
  </protectedRanges>
  <mergeCells count="271">
    <mergeCell ref="J51:S51"/>
    <mergeCell ref="T51:U51"/>
    <mergeCell ref="C46:D49"/>
    <mergeCell ref="E46:AH49"/>
    <mergeCell ref="AI46:AK46"/>
    <mergeCell ref="AI47:AK47"/>
    <mergeCell ref="AI48:AK48"/>
    <mergeCell ref="AI49:AK49"/>
    <mergeCell ref="D45:L45"/>
    <mergeCell ref="N45:Q45"/>
    <mergeCell ref="S45:V45"/>
    <mergeCell ref="X45:AA45"/>
    <mergeCell ref="AC45:AF45"/>
    <mergeCell ref="AH45:AK45"/>
    <mergeCell ref="C32:C45"/>
    <mergeCell ref="D32:Q32"/>
    <mergeCell ref="R32:V32"/>
    <mergeCell ref="W32:AA32"/>
    <mergeCell ref="AB32:AF32"/>
    <mergeCell ref="AG32:AK32"/>
    <mergeCell ref="D44:L44"/>
    <mergeCell ref="N44:Q44"/>
    <mergeCell ref="S44:V44"/>
    <mergeCell ref="X44:AA44"/>
    <mergeCell ref="AC44:AF44"/>
    <mergeCell ref="AH44:AK44"/>
    <mergeCell ref="E43:L43"/>
    <mergeCell ref="N43:Q43"/>
    <mergeCell ref="S43:V43"/>
    <mergeCell ref="X43:AA43"/>
    <mergeCell ref="AC43:AF43"/>
    <mergeCell ref="AH43:AK43"/>
    <mergeCell ref="AH40:AK40"/>
    <mergeCell ref="AH38:AK38"/>
    <mergeCell ref="E39:L39"/>
    <mergeCell ref="N39:Q39"/>
    <mergeCell ref="S39:V39"/>
    <mergeCell ref="X39:AA39"/>
    <mergeCell ref="AC39:AF39"/>
    <mergeCell ref="AH39:AK39"/>
    <mergeCell ref="E42:L42"/>
    <mergeCell ref="N42:Q42"/>
    <mergeCell ref="S42:V42"/>
    <mergeCell ref="X42:AA42"/>
    <mergeCell ref="AC42:AF42"/>
    <mergeCell ref="AH42:AK42"/>
    <mergeCell ref="E41:L41"/>
    <mergeCell ref="N41:Q41"/>
    <mergeCell ref="S41:V41"/>
    <mergeCell ref="X41:AA41"/>
    <mergeCell ref="AC41:AF41"/>
    <mergeCell ref="AH41:AK41"/>
    <mergeCell ref="D38:D43"/>
    <mergeCell ref="E38:L38"/>
    <mergeCell ref="N38:Q38"/>
    <mergeCell ref="S38:V38"/>
    <mergeCell ref="X38:AA38"/>
    <mergeCell ref="AC38:AF38"/>
    <mergeCell ref="D33:D37"/>
    <mergeCell ref="E33:H34"/>
    <mergeCell ref="I33:L34"/>
    <mergeCell ref="E40:L40"/>
    <mergeCell ref="N40:Q40"/>
    <mergeCell ref="S40:V40"/>
    <mergeCell ref="X40:AA40"/>
    <mergeCell ref="AC40:AF40"/>
    <mergeCell ref="R33:V33"/>
    <mergeCell ref="W33:AA33"/>
    <mergeCell ref="AB33:AF33"/>
    <mergeCell ref="AH35:AK35"/>
    <mergeCell ref="E36:E37"/>
    <mergeCell ref="F36:L36"/>
    <mergeCell ref="N36:Q36"/>
    <mergeCell ref="S36:V36"/>
    <mergeCell ref="X36:AA36"/>
    <mergeCell ref="AC36:AF36"/>
    <mergeCell ref="AH36:AK36"/>
    <mergeCell ref="F37:L37"/>
    <mergeCell ref="N37:Q37"/>
    <mergeCell ref="E35:H35"/>
    <mergeCell ref="I35:L35"/>
    <mergeCell ref="N35:Q35"/>
    <mergeCell ref="S35:V35"/>
    <mergeCell ref="X35:AA35"/>
    <mergeCell ref="AC35:AF35"/>
    <mergeCell ref="S37:V37"/>
    <mergeCell ref="X37:AA37"/>
    <mergeCell ref="AC37:AF37"/>
    <mergeCell ref="AH37:AK37"/>
    <mergeCell ref="AG33:AK33"/>
    <mergeCell ref="N34:Q34"/>
    <mergeCell ref="S34:V34"/>
    <mergeCell ref="X34:AA34"/>
    <mergeCell ref="AC34:AF34"/>
    <mergeCell ref="AH34:AK34"/>
    <mergeCell ref="M33:Q33"/>
    <mergeCell ref="D31:L31"/>
    <mergeCell ref="N31:Q31"/>
    <mergeCell ref="S31:V31"/>
    <mergeCell ref="X31:AA31"/>
    <mergeCell ref="AC31:AF31"/>
    <mergeCell ref="AH31:AK31"/>
    <mergeCell ref="D30:L30"/>
    <mergeCell ref="N30:Q30"/>
    <mergeCell ref="S30:V30"/>
    <mergeCell ref="X30:AA30"/>
    <mergeCell ref="AC30:AF30"/>
    <mergeCell ref="AH30:AK30"/>
    <mergeCell ref="D29:L29"/>
    <mergeCell ref="N29:Q29"/>
    <mergeCell ref="S29:V29"/>
    <mergeCell ref="X29:AA29"/>
    <mergeCell ref="AC29:AF29"/>
    <mergeCell ref="AH29:AK29"/>
    <mergeCell ref="D28:L28"/>
    <mergeCell ref="N28:Q28"/>
    <mergeCell ref="S28:V28"/>
    <mergeCell ref="X28:AA28"/>
    <mergeCell ref="AC28:AF28"/>
    <mergeCell ref="AH28:AK28"/>
    <mergeCell ref="D27:L27"/>
    <mergeCell ref="N27:Q27"/>
    <mergeCell ref="S27:V27"/>
    <mergeCell ref="X27:AA27"/>
    <mergeCell ref="AC27:AF27"/>
    <mergeCell ref="AH27:AK27"/>
    <mergeCell ref="D26:L26"/>
    <mergeCell ref="N26:Q26"/>
    <mergeCell ref="S26:V26"/>
    <mergeCell ref="X26:AA26"/>
    <mergeCell ref="AC26:AF26"/>
    <mergeCell ref="AH26:AK26"/>
    <mergeCell ref="D25:L25"/>
    <mergeCell ref="N25:Q25"/>
    <mergeCell ref="S25:V25"/>
    <mergeCell ref="X25:AA25"/>
    <mergeCell ref="AC25:AF25"/>
    <mergeCell ref="AH25:AK25"/>
    <mergeCell ref="D24:L24"/>
    <mergeCell ref="N24:Q24"/>
    <mergeCell ref="S24:V24"/>
    <mergeCell ref="X24:AA24"/>
    <mergeCell ref="AC24:AF24"/>
    <mergeCell ref="AH24:AK24"/>
    <mergeCell ref="D23:L23"/>
    <mergeCell ref="N23:Q23"/>
    <mergeCell ref="S23:V23"/>
    <mergeCell ref="X23:AA23"/>
    <mergeCell ref="AC23:AF23"/>
    <mergeCell ref="AH23:AK23"/>
    <mergeCell ref="D22:L22"/>
    <mergeCell ref="N22:Q22"/>
    <mergeCell ref="S22:V22"/>
    <mergeCell ref="X22:AA22"/>
    <mergeCell ref="AC22:AF22"/>
    <mergeCell ref="AH22:AK22"/>
    <mergeCell ref="D21:L21"/>
    <mergeCell ref="N21:Q21"/>
    <mergeCell ref="S21:V21"/>
    <mergeCell ref="X21:AA21"/>
    <mergeCell ref="AC21:AF21"/>
    <mergeCell ref="AH21:AK21"/>
    <mergeCell ref="D20:L20"/>
    <mergeCell ref="N20:Q20"/>
    <mergeCell ref="S20:V20"/>
    <mergeCell ref="X20:AA20"/>
    <mergeCell ref="AC20:AF20"/>
    <mergeCell ref="AH20:AK20"/>
    <mergeCell ref="D19:L19"/>
    <mergeCell ref="N19:Q19"/>
    <mergeCell ref="S19:V19"/>
    <mergeCell ref="X19:AA19"/>
    <mergeCell ref="AC19:AF19"/>
    <mergeCell ref="AH19:AK19"/>
    <mergeCell ref="D18:L18"/>
    <mergeCell ref="N18:Q18"/>
    <mergeCell ref="S18:V18"/>
    <mergeCell ref="X18:AA18"/>
    <mergeCell ref="AC18:AF18"/>
    <mergeCell ref="AH18:AK18"/>
    <mergeCell ref="AG16:AK16"/>
    <mergeCell ref="D17:L17"/>
    <mergeCell ref="M17:Q17"/>
    <mergeCell ref="R17:V17"/>
    <mergeCell ref="W17:AA17"/>
    <mergeCell ref="AB17:AF17"/>
    <mergeCell ref="AG17:AK17"/>
    <mergeCell ref="T15:V15"/>
    <mergeCell ref="W15:X15"/>
    <mergeCell ref="AG15:AI15"/>
    <mergeCell ref="AJ15:AK15"/>
    <mergeCell ref="Y11:Z11"/>
    <mergeCell ref="AG11:AI11"/>
    <mergeCell ref="AJ11:AK11"/>
    <mergeCell ref="D12:J12"/>
    <mergeCell ref="L12:M12"/>
    <mergeCell ref="T12:V12"/>
    <mergeCell ref="W12:X12"/>
    <mergeCell ref="Y12:AF12"/>
    <mergeCell ref="L11:M11"/>
    <mergeCell ref="T11:V11"/>
    <mergeCell ref="W11:X11"/>
    <mergeCell ref="C16:C31"/>
    <mergeCell ref="D16:L16"/>
    <mergeCell ref="M16:Q16"/>
    <mergeCell ref="R16:V16"/>
    <mergeCell ref="W16:AA16"/>
    <mergeCell ref="AB16:AF16"/>
    <mergeCell ref="AG12:AI12"/>
    <mergeCell ref="AJ12:AK12"/>
    <mergeCell ref="D13:J15"/>
    <mergeCell ref="L13:M13"/>
    <mergeCell ref="T13:V13"/>
    <mergeCell ref="W13:X13"/>
    <mergeCell ref="L14:M14"/>
    <mergeCell ref="T14:V14"/>
    <mergeCell ref="W14:X14"/>
    <mergeCell ref="L15:M15"/>
    <mergeCell ref="C9:C15"/>
    <mergeCell ref="D9:J11"/>
    <mergeCell ref="L9:M9"/>
    <mergeCell ref="T9:V9"/>
    <mergeCell ref="W9:X9"/>
    <mergeCell ref="L10:M10"/>
    <mergeCell ref="T10:V10"/>
    <mergeCell ref="W10:X10"/>
    <mergeCell ref="AJ4:AK4"/>
    <mergeCell ref="C5:J5"/>
    <mergeCell ref="M5:N8"/>
    <mergeCell ref="O5:R5"/>
    <mergeCell ref="S5:V5"/>
    <mergeCell ref="W5:X5"/>
    <mergeCell ref="C6:D6"/>
    <mergeCell ref="O6:R6"/>
    <mergeCell ref="S6:V6"/>
    <mergeCell ref="W6:X6"/>
    <mergeCell ref="AI8:AK8"/>
    <mergeCell ref="AF4:AI4"/>
    <mergeCell ref="C1:C2"/>
    <mergeCell ref="O7:R7"/>
    <mergeCell ref="S7:V7"/>
    <mergeCell ref="W7:X7"/>
    <mergeCell ref="AD7:AE7"/>
    <mergeCell ref="C8:D8"/>
    <mergeCell ref="O8:R8"/>
    <mergeCell ref="S8:V8"/>
    <mergeCell ref="W8:X8"/>
    <mergeCell ref="D3:J3"/>
    <mergeCell ref="K3:L3"/>
    <mergeCell ref="Y3:Y8"/>
    <mergeCell ref="E4:K4"/>
    <mergeCell ref="S4:V4"/>
    <mergeCell ref="W4:X4"/>
    <mergeCell ref="AD6:AE6"/>
    <mergeCell ref="C7:D7"/>
    <mergeCell ref="AB1:AC1"/>
    <mergeCell ref="AE1:AE2"/>
    <mergeCell ref="AF1:AH1"/>
    <mergeCell ref="AI1:AK2"/>
    <mergeCell ref="D2:F2"/>
    <mergeCell ref="G2:N2"/>
    <mergeCell ref="P2:Q2"/>
    <mergeCell ref="R2:U2"/>
    <mergeCell ref="V2:W2"/>
    <mergeCell ref="X2:AC2"/>
    <mergeCell ref="D1:F1"/>
    <mergeCell ref="G1:N1"/>
    <mergeCell ref="P1:Q1"/>
    <mergeCell ref="R1:U1"/>
    <mergeCell ref="W1:Z1"/>
    <mergeCell ref="AF2:AH2"/>
  </mergeCells>
  <phoneticPr fontId="33"/>
  <conditionalFormatting sqref="AI1:AK2">
    <cfRule type="expression" dxfId="35" priority="36" stopIfTrue="1">
      <formula>$AI$1=""</formula>
    </cfRule>
  </conditionalFormatting>
  <conditionalFormatting sqref="AI49:AK49">
    <cfRule type="containsText" dxfId="34" priority="35" stopIfTrue="1" operator="containsText" text="エラー">
      <formula>NOT(ISERROR(SEARCH("エラー",AI49)))</formula>
    </cfRule>
  </conditionalFormatting>
  <conditionalFormatting sqref="G2:N2">
    <cfRule type="expression" dxfId="33" priority="34" stopIfTrue="1">
      <formula>$G$2=""</formula>
    </cfRule>
  </conditionalFormatting>
  <conditionalFormatting sqref="S5:V5">
    <cfRule type="expression" dxfId="32" priority="33" stopIfTrue="1">
      <formula>$S$5=""</formula>
    </cfRule>
  </conditionalFormatting>
  <conditionalFormatting sqref="AD51">
    <cfRule type="containsText" dxfId="31" priority="15" stopIfTrue="1" operator="containsText" text="7">
      <formula>NOT(ISERROR(SEARCH("7",AD51)))</formula>
    </cfRule>
  </conditionalFormatting>
  <conditionalFormatting sqref="T51:U51">
    <cfRule type="expression" dxfId="30" priority="28" stopIfTrue="1">
      <formula>$U$68=""</formula>
    </cfRule>
  </conditionalFormatting>
  <conditionalFormatting sqref="V51">
    <cfRule type="containsText" dxfId="29" priority="25" stopIfTrue="1" operator="containsText" text="Ⅰ">
      <formula>NOT(ISERROR(SEARCH("Ⅰ",V51)))</formula>
    </cfRule>
    <cfRule type="expression" dxfId="28" priority="29" stopIfTrue="1">
      <formula>$W$68=""</formula>
    </cfRule>
  </conditionalFormatting>
  <conditionalFormatting sqref="W51">
    <cfRule type="containsText" dxfId="27" priority="24" stopIfTrue="1" operator="containsText" text="(">
      <formula>NOT(ISERROR(SEARCH("(",W51)))</formula>
    </cfRule>
    <cfRule type="expression" dxfId="26" priority="30" stopIfTrue="1">
      <formula>$X$68=""</formula>
    </cfRule>
  </conditionalFormatting>
  <conditionalFormatting sqref="AE51">
    <cfRule type="containsText" dxfId="25" priority="27" stopIfTrue="1" operator="containsText" text="8">
      <formula>NOT(ISERROR(SEARCH("8",AE51)))</formula>
    </cfRule>
  </conditionalFormatting>
  <conditionalFormatting sqref="AH51">
    <cfRule type="containsText" dxfId="24" priority="26" stopIfTrue="1" operator="containsText" text="11">
      <formula>NOT(ISERROR(SEARCH("11",AH51)))</formula>
    </cfRule>
  </conditionalFormatting>
  <conditionalFormatting sqref="J51">
    <cfRule type="expression" dxfId="23" priority="31" stopIfTrue="1">
      <formula>#REF!=""</formula>
    </cfRule>
  </conditionalFormatting>
  <conditionalFormatting sqref="J51">
    <cfRule type="expression" dxfId="22" priority="23" stopIfTrue="1">
      <formula>$G$66=""</formula>
    </cfRule>
  </conditionalFormatting>
  <conditionalFormatting sqref="Y51">
    <cfRule type="containsText" dxfId="21" priority="22" stopIfTrue="1" operator="containsText" text="2">
      <formula>NOT(ISERROR(SEARCH("2",Y51)))</formula>
    </cfRule>
  </conditionalFormatting>
  <conditionalFormatting sqref="AF51">
    <cfRule type="containsText" dxfId="20" priority="21" stopIfTrue="1" operator="containsText" text="9">
      <formula>NOT(ISERROR(SEARCH("9",AF51)))</formula>
    </cfRule>
  </conditionalFormatting>
  <conditionalFormatting sqref="X51">
    <cfRule type="containsText" dxfId="19" priority="20" stopIfTrue="1" operator="containsText" text="1">
      <formula>NOT(ISERROR(SEARCH("1",X51)))</formula>
    </cfRule>
  </conditionalFormatting>
  <conditionalFormatting sqref="Z51">
    <cfRule type="containsText" dxfId="18" priority="19" stopIfTrue="1" operator="containsText" text="3">
      <formula>NOT(ISERROR(SEARCH("3",Z51)))</formula>
    </cfRule>
  </conditionalFormatting>
  <conditionalFormatting sqref="AA51">
    <cfRule type="containsText" dxfId="17" priority="18" stopIfTrue="1" operator="containsText" text="4">
      <formula>NOT(ISERROR(SEARCH("4",AA51)))</formula>
    </cfRule>
  </conditionalFormatting>
  <conditionalFormatting sqref="AB51">
    <cfRule type="containsText" dxfId="16" priority="17" stopIfTrue="1" operator="containsText" text="5">
      <formula>NOT(ISERROR(SEARCH("5",AB51)))</formula>
    </cfRule>
  </conditionalFormatting>
  <conditionalFormatting sqref="AC51">
    <cfRule type="containsText" dxfId="15" priority="16" stopIfTrue="1" operator="containsText" text="6">
      <formula>NOT(ISERROR(SEARCH("6",AC51)))</formula>
    </cfRule>
  </conditionalFormatting>
  <conditionalFormatting sqref="AJ51:AK51">
    <cfRule type="containsText" dxfId="14" priority="32" stopIfTrue="1" operator="containsText" text=")">
      <formula>NOT(ISERROR(SEARCH(")",AJ51)))</formula>
    </cfRule>
  </conditionalFormatting>
  <conditionalFormatting sqref="E6">
    <cfRule type="expression" dxfId="13" priority="14" stopIfTrue="1">
      <formula>$E$6=""</formula>
    </cfRule>
  </conditionalFormatting>
  <conditionalFormatting sqref="G6">
    <cfRule type="expression" dxfId="12" priority="13" stopIfTrue="1">
      <formula>$G$6=""</formula>
    </cfRule>
  </conditionalFormatting>
  <conditionalFormatting sqref="I6">
    <cfRule type="expression" dxfId="11" priority="12" stopIfTrue="1">
      <formula>$I$6=""</formula>
    </cfRule>
  </conditionalFormatting>
  <conditionalFormatting sqref="E7">
    <cfRule type="expression" dxfId="10" priority="11" stopIfTrue="1">
      <formula>$E$6=""</formula>
    </cfRule>
  </conditionalFormatting>
  <conditionalFormatting sqref="G7">
    <cfRule type="expression" dxfId="9" priority="10" stopIfTrue="1">
      <formula>$G$6=""</formula>
    </cfRule>
  </conditionalFormatting>
  <conditionalFormatting sqref="G8">
    <cfRule type="expression" dxfId="8" priority="9" stopIfTrue="1">
      <formula>$G$6=""</formula>
    </cfRule>
  </conditionalFormatting>
  <conditionalFormatting sqref="E8">
    <cfRule type="expression" dxfId="7" priority="8" stopIfTrue="1">
      <formula>$E$6=""</formula>
    </cfRule>
  </conditionalFormatting>
  <conditionalFormatting sqref="AF4:AI4">
    <cfRule type="expression" dxfId="6" priority="7" stopIfTrue="1">
      <formula>$AF$4=""</formula>
    </cfRule>
  </conditionalFormatting>
  <conditionalFormatting sqref="AF6">
    <cfRule type="expression" dxfId="5" priority="6" stopIfTrue="1">
      <formula>$AF$6=""</formula>
    </cfRule>
  </conditionalFormatting>
  <conditionalFormatting sqref="AF7">
    <cfRule type="expression" dxfId="4" priority="5" stopIfTrue="1">
      <formula>$AF$7=""</formula>
    </cfRule>
  </conditionalFormatting>
  <conditionalFormatting sqref="I7">
    <cfRule type="expression" dxfId="3" priority="4" stopIfTrue="1">
      <formula>$I$6=""</formula>
    </cfRule>
  </conditionalFormatting>
  <conditionalFormatting sqref="I8">
    <cfRule type="expression" dxfId="2" priority="3" stopIfTrue="1">
      <formula>$I$6=""</formula>
    </cfRule>
  </conditionalFormatting>
  <conditionalFormatting sqref="AG51">
    <cfRule type="containsText" dxfId="1" priority="2" operator="containsText" text="10">
      <formula>NOT(ISERROR(SEARCH("10",AG51)))</formula>
    </cfRule>
  </conditionalFormatting>
  <conditionalFormatting sqref="AI51">
    <cfRule type="containsText" dxfId="0" priority="1" operator="containsText" text="12">
      <formula>NOT(ISERROR(SEARCH("12",AI51)))</formula>
    </cfRule>
  </conditionalFormatting>
  <dataValidations count="6">
    <dataValidation type="list" allowBlank="1" showInputMessage="1" showErrorMessage="1" sqref="AD6:AE6 L9:M11 Y11:Z11" xr:uid="{00000000-0002-0000-0300-000000000000}">
      <formula1>"平成,令和"</formula1>
    </dataValidation>
    <dataValidation allowBlank="1" showInputMessage="1" sqref="I6" xr:uid="{00000000-0002-0000-0300-000001000000}"/>
    <dataValidation type="list" allowBlank="1" showInputMessage="1" showErrorMessage="1" sqref="F36:L37" xr:uid="{00000000-0002-0000-0300-000002000000}">
      <formula1>"過疎対策事業債,辺地対策事業債,行政改革推進債,国の予算等貸付金債,減収補填債,都道府県貸付金,公益財団法人等貸付金"</formula1>
    </dataValidation>
    <dataValidation type="custom" allowBlank="1" showInputMessage="1" showErrorMessage="1" error="「委託料」、「補償費」とは入力できません。" sqref="D18:L31 D45:L45" xr:uid="{00000000-0002-0000-0300-000003000000}">
      <formula1>NOT(OR(D18="補償費",D18="委託料"))</formula1>
    </dataValidation>
    <dataValidation type="list" allowBlank="1" showInputMessage="1" showErrorMessage="1" sqref="AI1:AK2" xr:uid="{00000000-0002-0000-0300-000004000000}">
      <formula1>"適用,非適用,対象外"</formula1>
    </dataValidation>
    <dataValidation type="whole" errorStyle="information" operator="lessThanOrEqual" allowBlank="1" showInputMessage="1" showErrorMessage="1" errorTitle="確認" error="総務省が公表している「全国地方公共団体コード」と一致しているか確認してください。" sqref="G2:N2" xr:uid="{00000000-0002-0000-0300-000005000000}">
      <formula1>10000</formula1>
    </dataValidation>
  </dataValidations>
  <printOptions horizontalCentered="1"/>
  <pageMargins left="0.59055118110236227" right="0.59055118110236227" top="1.2204724409448819" bottom="0.78740157480314965" header="0.74803149606299213" footer="0.39370078740157483"/>
  <pageSetup paperSize="9" orientation="portrait" r:id="rId1"/>
  <headerFooter>
    <oddHeader>&amp;L&amp;"ＭＳ 明朝,標準"&amp;10　様式第8号&amp;C&amp;"ＭＳ 明朝,標準"&amp;14
同意・許可前貸付借入申込調書</oddHeader>
    <oddFooter>&amp;R&amp;G</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custom" errorStyle="information" allowBlank="1" showInputMessage="1" showErrorMessage="1" errorTitle="借入日以降の年月日が記載されております。" error="提出期限までに起債の同意（許可）が得られない場合は、同意（許可）権者に確認の上、予定日を記入してください。_x000a_起債の同意（許可）後、速やかに機構融資部へ連絡してください。" xr:uid="{00000000-0002-0000-0300-000006000000}">
          <x14:formula1>
            <xm:f>貸付日他!E36&gt;貸付日他!E39</xm:f>
          </x14:formula1>
          <xm:sqref>I8</xm:sqref>
        </x14:dataValidation>
        <x14:dataValidation type="custom" errorStyle="information" allowBlank="1" showInputMessage="1" showErrorMessage="1" errorTitle="借入日以降の年月日が記載されております。" error="提出期限までに起債の同意（許可）が得られない場合は、同意（許可）権者に確認の上、予定日を記入してください。_x000a_なお、起債の同意（許可）後、速やかに機構融資部へ連絡してください。" xr:uid="{00000000-0002-0000-0300-000007000000}">
          <x14:formula1>
            <xm:f>貸付日他!E37&gt;貸付日他!E38</xm:f>
          </x14:formula1>
          <xm:sqref>I7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2:N43"/>
  <sheetViews>
    <sheetView topLeftCell="A25" zoomScale="70" zoomScaleNormal="70" workbookViewId="0">
      <selection activeCell="E11" sqref="E11"/>
    </sheetView>
  </sheetViews>
  <sheetFormatPr defaultRowHeight="13.5" x14ac:dyDescent="0.15"/>
  <cols>
    <col min="1" max="1" width="2.625" customWidth="1"/>
    <col min="2" max="2" width="19.25" bestFit="1" customWidth="1"/>
    <col min="3" max="3" width="28.875" bestFit="1" customWidth="1"/>
    <col min="4" max="4" width="35.125" bestFit="1" customWidth="1"/>
    <col min="5" max="7" width="36.375" bestFit="1" customWidth="1"/>
    <col min="8" max="8" width="24.75" bestFit="1" customWidth="1"/>
    <col min="9" max="9" width="23.875" bestFit="1" customWidth="1"/>
    <col min="10" max="10" width="37.5" bestFit="1" customWidth="1"/>
    <col min="11" max="11" width="39.625" bestFit="1" customWidth="1"/>
    <col min="12" max="12" width="44.625" bestFit="1" customWidth="1"/>
    <col min="13" max="13" width="37.5" bestFit="1" customWidth="1"/>
    <col min="14" max="14" width="39.625" bestFit="1" customWidth="1"/>
  </cols>
  <sheetData>
    <row r="2" spans="1:14" x14ac:dyDescent="0.15">
      <c r="A2" s="17" t="s">
        <v>77</v>
      </c>
    </row>
    <row r="3" spans="1:14" ht="9" customHeight="1" x14ac:dyDescent="0.15">
      <c r="C3" s="5"/>
      <c r="D3" s="5"/>
      <c r="E3" s="5"/>
      <c r="F3" s="5"/>
      <c r="G3" s="5"/>
      <c r="H3" s="5"/>
      <c r="I3" s="5"/>
      <c r="J3" s="5"/>
      <c r="K3" s="5"/>
      <c r="L3" s="5"/>
      <c r="M3" s="5"/>
    </row>
    <row r="4" spans="1:14" s="174" customFormat="1" ht="26.25" customHeight="1" x14ac:dyDescent="0.15">
      <c r="B4" s="89" t="s">
        <v>8</v>
      </c>
      <c r="C4" s="468" t="s">
        <v>122</v>
      </c>
      <c r="D4" s="469"/>
      <c r="E4" s="469"/>
      <c r="F4" s="469"/>
      <c r="G4" s="469"/>
      <c r="H4" s="469"/>
      <c r="I4" s="469"/>
      <c r="J4" s="469"/>
      <c r="K4" s="469"/>
      <c r="L4" s="470"/>
      <c r="M4" s="87"/>
      <c r="N4" s="178"/>
    </row>
    <row r="5" spans="1:14" s="174" customFormat="1" ht="26.25" customHeight="1" x14ac:dyDescent="0.15">
      <c r="B5" s="87" t="s">
        <v>78</v>
      </c>
      <c r="C5" s="87" t="s">
        <v>121</v>
      </c>
      <c r="D5" s="87" t="s">
        <v>191</v>
      </c>
      <c r="E5" s="87" t="s">
        <v>192</v>
      </c>
      <c r="F5" s="87"/>
      <c r="G5" s="87"/>
      <c r="H5" s="87"/>
      <c r="I5" s="87"/>
      <c r="J5" s="87"/>
      <c r="K5" s="87"/>
      <c r="L5" s="87"/>
      <c r="M5" s="87"/>
      <c r="N5" s="178"/>
    </row>
    <row r="6" spans="1:14" s="174" customFormat="1" ht="26.25" customHeight="1" x14ac:dyDescent="0.15">
      <c r="B6" s="87" t="s">
        <v>79</v>
      </c>
      <c r="C6" s="87"/>
      <c r="D6" s="87" t="s">
        <v>123</v>
      </c>
      <c r="E6" s="87"/>
      <c r="F6" s="87"/>
      <c r="G6" s="87"/>
      <c r="H6" s="87"/>
      <c r="I6" s="87"/>
      <c r="J6" s="87"/>
      <c r="K6" s="87"/>
      <c r="L6" s="87"/>
      <c r="M6" s="87"/>
      <c r="N6" s="178"/>
    </row>
    <row r="7" spans="1:14" s="174" customFormat="1" ht="26.25" customHeight="1" x14ac:dyDescent="0.15">
      <c r="B7" s="87" t="s">
        <v>80</v>
      </c>
      <c r="C7" s="87" t="s">
        <v>104</v>
      </c>
      <c r="D7" s="87" t="s">
        <v>194</v>
      </c>
      <c r="E7" s="163" t="s">
        <v>193</v>
      </c>
      <c r="F7" s="89" t="s">
        <v>105</v>
      </c>
      <c r="G7" s="87"/>
      <c r="H7" s="87"/>
      <c r="I7" s="87"/>
      <c r="J7" s="87"/>
      <c r="K7" s="87"/>
      <c r="L7" s="87"/>
      <c r="M7" s="87"/>
      <c r="N7" s="178"/>
    </row>
    <row r="8" spans="1:14" s="174" customFormat="1" ht="26.25" customHeight="1" x14ac:dyDescent="0.15">
      <c r="B8" s="88" t="s">
        <v>81</v>
      </c>
      <c r="C8" s="89" t="s">
        <v>106</v>
      </c>
      <c r="D8" s="89" t="s">
        <v>107</v>
      </c>
      <c r="E8" s="89"/>
      <c r="F8" s="87"/>
      <c r="G8" s="87"/>
      <c r="H8" s="87"/>
      <c r="I8" s="87"/>
      <c r="J8" s="87"/>
      <c r="K8" s="87"/>
      <c r="L8" s="87"/>
      <c r="M8" s="87"/>
      <c r="N8" s="178"/>
    </row>
    <row r="9" spans="1:14" s="174" customFormat="1" ht="26.25" customHeight="1" x14ac:dyDescent="0.15">
      <c r="B9" s="88" t="s">
        <v>199</v>
      </c>
      <c r="C9" s="163" t="s">
        <v>200</v>
      </c>
      <c r="D9" s="163" t="s">
        <v>201</v>
      </c>
      <c r="E9" s="163" t="s">
        <v>202</v>
      </c>
      <c r="F9" s="87" t="s">
        <v>203</v>
      </c>
      <c r="G9" s="87"/>
      <c r="H9" s="87"/>
      <c r="I9" s="87"/>
      <c r="J9" s="87"/>
      <c r="K9" s="87"/>
      <c r="L9" s="87"/>
      <c r="M9" s="87"/>
      <c r="N9" s="178"/>
    </row>
    <row r="10" spans="1:14" s="174" customFormat="1" ht="26.25" customHeight="1" x14ac:dyDescent="0.15">
      <c r="B10" s="88" t="s">
        <v>234</v>
      </c>
      <c r="C10" s="163" t="s">
        <v>237</v>
      </c>
      <c r="D10" s="163"/>
      <c r="E10" s="163"/>
      <c r="F10" s="87"/>
      <c r="G10" s="87"/>
      <c r="H10" s="87"/>
      <c r="I10" s="87"/>
      <c r="J10" s="87"/>
      <c r="K10" s="87"/>
      <c r="L10" s="87"/>
      <c r="M10" s="87"/>
      <c r="N10" s="178"/>
    </row>
    <row r="11" spans="1:14" s="174" customFormat="1" ht="26.25" customHeight="1" x14ac:dyDescent="0.15">
      <c r="B11" s="88" t="s">
        <v>82</v>
      </c>
      <c r="C11" s="87" t="s">
        <v>195</v>
      </c>
      <c r="D11" s="163" t="s">
        <v>197</v>
      </c>
      <c r="E11" s="163" t="s">
        <v>196</v>
      </c>
      <c r="F11" s="87" t="s">
        <v>198</v>
      </c>
      <c r="G11" s="87" t="s">
        <v>238</v>
      </c>
      <c r="H11" s="87"/>
      <c r="I11" s="87"/>
      <c r="J11" s="87"/>
      <c r="K11" s="87"/>
      <c r="L11" s="87"/>
      <c r="M11" s="87"/>
      <c r="N11" s="178"/>
    </row>
    <row r="12" spans="1:14" s="174" customFormat="1" ht="26.25" customHeight="1" x14ac:dyDescent="0.15">
      <c r="B12" s="88" t="s">
        <v>83</v>
      </c>
      <c r="C12" s="88" t="s">
        <v>108</v>
      </c>
      <c r="D12" s="88" t="s">
        <v>274</v>
      </c>
      <c r="E12" s="89" t="s">
        <v>109</v>
      </c>
      <c r="F12" s="89" t="s">
        <v>110</v>
      </c>
      <c r="G12" s="89" t="s">
        <v>111</v>
      </c>
      <c r="H12" s="89" t="s">
        <v>112</v>
      </c>
      <c r="I12" s="89" t="s">
        <v>113</v>
      </c>
      <c r="J12" s="89" t="s">
        <v>114</v>
      </c>
      <c r="K12" s="87" t="s">
        <v>115</v>
      </c>
      <c r="L12" s="87" t="s">
        <v>124</v>
      </c>
      <c r="M12" s="87" t="s">
        <v>125</v>
      </c>
      <c r="N12" s="87"/>
    </row>
    <row r="13" spans="1:14" s="174" customFormat="1" ht="26.25" customHeight="1" x14ac:dyDescent="0.15">
      <c r="B13" s="88" t="s">
        <v>84</v>
      </c>
      <c r="C13" s="89" t="s">
        <v>116</v>
      </c>
      <c r="D13" s="163" t="s">
        <v>239</v>
      </c>
      <c r="E13" s="163" t="s">
        <v>204</v>
      </c>
      <c r="F13" s="163" t="s">
        <v>205</v>
      </c>
      <c r="G13" s="164"/>
      <c r="H13" s="87"/>
      <c r="I13" s="89"/>
      <c r="J13" s="89"/>
      <c r="K13" s="87"/>
      <c r="L13" s="87"/>
      <c r="M13" s="87"/>
      <c r="N13" s="178"/>
    </row>
    <row r="14" spans="1:14" s="174" customFormat="1" ht="26.25" customHeight="1" x14ac:dyDescent="0.15">
      <c r="B14" s="88" t="s">
        <v>85</v>
      </c>
      <c r="C14" s="89"/>
      <c r="D14" s="89"/>
      <c r="E14" s="89"/>
      <c r="F14" s="89"/>
      <c r="G14" s="89"/>
      <c r="H14" s="89"/>
      <c r="I14" s="89"/>
      <c r="J14" s="87"/>
      <c r="K14" s="87"/>
      <c r="L14" s="87"/>
      <c r="M14" s="87"/>
      <c r="N14" s="178"/>
    </row>
    <row r="15" spans="1:14" s="174" customFormat="1" ht="26.25" customHeight="1" x14ac:dyDescent="0.15">
      <c r="B15" s="88" t="s">
        <v>86</v>
      </c>
      <c r="C15" s="89" t="s">
        <v>117</v>
      </c>
      <c r="D15" s="89" t="s">
        <v>118</v>
      </c>
      <c r="E15" s="89" t="s">
        <v>119</v>
      </c>
      <c r="F15" s="89" t="s">
        <v>120</v>
      </c>
      <c r="G15" s="89"/>
      <c r="H15" s="89"/>
      <c r="I15" s="89"/>
      <c r="J15" s="87"/>
      <c r="K15" s="87"/>
      <c r="L15" s="87"/>
      <c r="M15" s="87"/>
      <c r="N15" s="178"/>
    </row>
    <row r="16" spans="1:14" s="174" customFormat="1" ht="26.25" customHeight="1" x14ac:dyDescent="0.15">
      <c r="B16" s="87" t="s">
        <v>126</v>
      </c>
      <c r="C16" s="87"/>
      <c r="D16" s="87"/>
      <c r="E16" s="87"/>
      <c r="F16" s="87"/>
      <c r="G16" s="87"/>
      <c r="H16" s="87"/>
      <c r="I16" s="87"/>
      <c r="J16" s="87"/>
      <c r="K16" s="87"/>
      <c r="L16" s="87"/>
      <c r="M16" s="87"/>
      <c r="N16" s="178"/>
    </row>
    <row r="17" spans="2:14" s="174" customFormat="1" ht="26.25" customHeight="1" x14ac:dyDescent="0.15">
      <c r="B17" s="87" t="s">
        <v>235</v>
      </c>
      <c r="C17" s="87" t="s">
        <v>236</v>
      </c>
      <c r="D17" s="87" t="s">
        <v>240</v>
      </c>
      <c r="E17" s="87"/>
      <c r="F17" s="87"/>
      <c r="G17" s="87"/>
      <c r="H17" s="87"/>
      <c r="I17" s="87"/>
      <c r="J17" s="87"/>
      <c r="K17" s="87"/>
      <c r="L17" s="87"/>
      <c r="M17" s="87"/>
      <c r="N17" s="178"/>
    </row>
    <row r="18" spans="2:14" s="174" customFormat="1" ht="26.25" customHeight="1" x14ac:dyDescent="0.15">
      <c r="B18" s="87" t="s">
        <v>275</v>
      </c>
      <c r="C18" s="87"/>
      <c r="D18" s="87"/>
      <c r="E18" s="87"/>
      <c r="F18" s="87"/>
      <c r="G18" s="87"/>
      <c r="H18" s="87"/>
      <c r="I18" s="87"/>
      <c r="J18" s="87"/>
      <c r="K18" s="87"/>
      <c r="L18" s="87"/>
      <c r="M18" s="87"/>
      <c r="N18" s="178"/>
    </row>
    <row r="19" spans="2:14" s="174" customFormat="1" ht="26.25" customHeight="1" x14ac:dyDescent="0.15">
      <c r="B19" s="87" t="s">
        <v>244</v>
      </c>
      <c r="C19" s="87" t="s">
        <v>245</v>
      </c>
      <c r="D19" s="87" t="s">
        <v>246</v>
      </c>
      <c r="E19" s="87" t="s">
        <v>276</v>
      </c>
      <c r="F19" s="87" t="s">
        <v>277</v>
      </c>
      <c r="G19" s="87" t="s">
        <v>278</v>
      </c>
      <c r="H19" s="87" t="s">
        <v>279</v>
      </c>
      <c r="I19" s="87"/>
      <c r="J19" s="87"/>
      <c r="K19" s="87"/>
      <c r="L19" s="87"/>
      <c r="M19" s="87"/>
      <c r="N19" s="178"/>
    </row>
    <row r="20" spans="2:14" s="174" customFormat="1" ht="26.25" customHeight="1" x14ac:dyDescent="0.15">
      <c r="B20" s="88" t="s">
        <v>87</v>
      </c>
      <c r="C20" s="163" t="s">
        <v>241</v>
      </c>
      <c r="D20" s="163" t="s">
        <v>242</v>
      </c>
      <c r="E20" s="89"/>
      <c r="F20" s="87"/>
      <c r="G20" s="87"/>
      <c r="H20" s="87"/>
      <c r="I20" s="87"/>
      <c r="J20" s="87"/>
      <c r="K20" s="87"/>
      <c r="L20" s="87"/>
      <c r="M20" s="87"/>
      <c r="N20" s="178"/>
    </row>
    <row r="21" spans="2:14" s="174" customFormat="1" ht="26.25" customHeight="1" x14ac:dyDescent="0.15">
      <c r="B21" s="87" t="s">
        <v>88</v>
      </c>
      <c r="C21" s="175" t="s">
        <v>128</v>
      </c>
      <c r="D21" s="175" t="s">
        <v>206</v>
      </c>
      <c r="E21" s="175" t="s">
        <v>207</v>
      </c>
      <c r="F21" s="175" t="s">
        <v>208</v>
      </c>
      <c r="G21" s="87" t="s">
        <v>209</v>
      </c>
      <c r="H21" s="87"/>
      <c r="I21" s="87"/>
      <c r="J21" s="87"/>
      <c r="K21" s="87"/>
      <c r="L21" s="87"/>
      <c r="M21" s="87"/>
      <c r="N21" s="178"/>
    </row>
    <row r="22" spans="2:14" s="174" customFormat="1" ht="26.25" customHeight="1" x14ac:dyDescent="0.15">
      <c r="B22" s="87" t="s">
        <v>89</v>
      </c>
      <c r="C22" s="88" t="s">
        <v>128</v>
      </c>
      <c r="D22" s="175" t="s">
        <v>210</v>
      </c>
      <c r="E22" s="175" t="s">
        <v>207</v>
      </c>
      <c r="F22" s="175" t="s">
        <v>208</v>
      </c>
      <c r="G22" s="87" t="s">
        <v>209</v>
      </c>
      <c r="H22" s="87"/>
      <c r="I22" s="87"/>
      <c r="J22" s="87"/>
      <c r="K22" s="87"/>
      <c r="L22" s="87"/>
      <c r="M22" s="87"/>
      <c r="N22" s="178"/>
    </row>
    <row r="23" spans="2:14" s="174" customFormat="1" ht="26.25" customHeight="1" x14ac:dyDescent="0.15">
      <c r="B23" s="87" t="s">
        <v>94</v>
      </c>
      <c r="C23" s="88" t="s">
        <v>128</v>
      </c>
      <c r="D23" s="175" t="s">
        <v>207</v>
      </c>
      <c r="E23" s="163" t="s">
        <v>208</v>
      </c>
      <c r="F23" s="87"/>
      <c r="G23" s="87"/>
      <c r="H23" s="87"/>
      <c r="I23" s="87"/>
      <c r="J23" s="87"/>
      <c r="K23" s="87"/>
      <c r="L23" s="87"/>
      <c r="M23" s="87"/>
      <c r="N23" s="178"/>
    </row>
    <row r="24" spans="2:14" s="174" customFormat="1" ht="26.25" customHeight="1" x14ac:dyDescent="0.15">
      <c r="B24" s="87" t="s">
        <v>90</v>
      </c>
      <c r="C24" s="175" t="s">
        <v>190</v>
      </c>
      <c r="D24" s="87" t="s">
        <v>214</v>
      </c>
      <c r="E24" s="87" t="s">
        <v>217</v>
      </c>
      <c r="F24" s="87" t="s">
        <v>211</v>
      </c>
      <c r="G24" s="175" t="s">
        <v>207</v>
      </c>
      <c r="H24" s="175" t="s">
        <v>208</v>
      </c>
      <c r="I24" s="87" t="s">
        <v>209</v>
      </c>
      <c r="J24" s="87"/>
      <c r="K24" s="87"/>
      <c r="L24" s="87"/>
      <c r="M24" s="87"/>
      <c r="N24" s="178"/>
    </row>
    <row r="25" spans="2:14" s="174" customFormat="1" ht="26.25" customHeight="1" x14ac:dyDescent="0.15">
      <c r="B25" s="87" t="s">
        <v>91</v>
      </c>
      <c r="C25" s="175" t="s">
        <v>190</v>
      </c>
      <c r="D25" s="87" t="s">
        <v>214</v>
      </c>
      <c r="E25" s="87" t="s">
        <v>217</v>
      </c>
      <c r="F25" s="176" t="s">
        <v>212</v>
      </c>
      <c r="G25" s="87" t="s">
        <v>211</v>
      </c>
      <c r="H25" s="175" t="s">
        <v>207</v>
      </c>
      <c r="I25" s="177" t="s">
        <v>208</v>
      </c>
      <c r="J25" s="165" t="s">
        <v>209</v>
      </c>
      <c r="K25" s="165"/>
      <c r="L25" s="87"/>
      <c r="M25" s="87"/>
      <c r="N25" s="87"/>
    </row>
    <row r="26" spans="2:14" s="174" customFormat="1" ht="26.25" customHeight="1" x14ac:dyDescent="0.15">
      <c r="B26" s="87" t="s">
        <v>95</v>
      </c>
      <c r="C26" s="175" t="s">
        <v>190</v>
      </c>
      <c r="D26" s="166" t="s">
        <v>215</v>
      </c>
      <c r="E26" s="166" t="s">
        <v>218</v>
      </c>
      <c r="F26" s="166" t="s">
        <v>221</v>
      </c>
      <c r="G26" s="166" t="s">
        <v>220</v>
      </c>
      <c r="H26" s="166" t="s">
        <v>219</v>
      </c>
      <c r="I26" s="175" t="s">
        <v>207</v>
      </c>
      <c r="J26" s="175" t="s">
        <v>225</v>
      </c>
      <c r="K26" s="175" t="s">
        <v>224</v>
      </c>
      <c r="L26" s="175" t="s">
        <v>226</v>
      </c>
      <c r="M26" s="178" t="s">
        <v>227</v>
      </c>
      <c r="N26" s="178" t="s">
        <v>228</v>
      </c>
    </row>
    <row r="27" spans="2:14" s="174" customFormat="1" ht="26.25" customHeight="1" x14ac:dyDescent="0.15">
      <c r="B27" s="87" t="s">
        <v>96</v>
      </c>
      <c r="C27" s="88" t="s">
        <v>206</v>
      </c>
      <c r="D27" s="167" t="s">
        <v>128</v>
      </c>
      <c r="E27" s="175" t="s">
        <v>207</v>
      </c>
      <c r="F27" s="163" t="s">
        <v>208</v>
      </c>
      <c r="G27" s="87"/>
      <c r="H27" s="87"/>
      <c r="I27" s="179"/>
      <c r="J27" s="179"/>
      <c r="K27" s="179"/>
      <c r="L27" s="179"/>
      <c r="M27" s="87"/>
      <c r="N27" s="178"/>
    </row>
    <row r="28" spans="2:14" s="174" customFormat="1" ht="26.25" customHeight="1" x14ac:dyDescent="0.15">
      <c r="B28" s="87" t="s">
        <v>97</v>
      </c>
      <c r="C28" s="88" t="s">
        <v>128</v>
      </c>
      <c r="D28" s="175" t="s">
        <v>207</v>
      </c>
      <c r="E28" s="175" t="s">
        <v>208</v>
      </c>
      <c r="F28" s="87" t="s">
        <v>209</v>
      </c>
      <c r="G28" s="87"/>
      <c r="H28" s="87"/>
      <c r="I28" s="87"/>
      <c r="J28" s="87"/>
      <c r="K28" s="87"/>
      <c r="L28" s="87"/>
      <c r="M28" s="87"/>
      <c r="N28" s="178"/>
    </row>
    <row r="29" spans="2:14" s="174" customFormat="1" ht="26.25" customHeight="1" x14ac:dyDescent="0.15">
      <c r="B29" s="87" t="s">
        <v>92</v>
      </c>
      <c r="C29" s="167" t="s">
        <v>190</v>
      </c>
      <c r="D29" s="87" t="s">
        <v>216</v>
      </c>
      <c r="E29" s="88" t="s">
        <v>128</v>
      </c>
      <c r="F29" s="175" t="s">
        <v>207</v>
      </c>
      <c r="G29" s="175" t="s">
        <v>208</v>
      </c>
      <c r="H29" s="87" t="s">
        <v>209</v>
      </c>
      <c r="I29" s="87" t="s">
        <v>213</v>
      </c>
      <c r="J29" s="87"/>
      <c r="K29" s="87"/>
      <c r="L29" s="87"/>
      <c r="M29" s="87"/>
      <c r="N29" s="178"/>
    </row>
    <row r="30" spans="2:14" s="174" customFormat="1" ht="26.25" customHeight="1" x14ac:dyDescent="0.15">
      <c r="B30" s="87" t="s">
        <v>98</v>
      </c>
      <c r="C30" s="87" t="s">
        <v>216</v>
      </c>
      <c r="D30" s="88" t="s">
        <v>128</v>
      </c>
      <c r="E30" s="175" t="s">
        <v>207</v>
      </c>
      <c r="F30" s="175" t="s">
        <v>208</v>
      </c>
      <c r="G30" s="87" t="s">
        <v>209</v>
      </c>
      <c r="H30" s="87"/>
      <c r="I30" s="87"/>
      <c r="J30" s="87"/>
      <c r="K30" s="87"/>
      <c r="L30" s="87"/>
      <c r="M30" s="87"/>
      <c r="N30" s="178"/>
    </row>
    <row r="31" spans="2:14" s="174" customFormat="1" ht="26.25" customHeight="1" x14ac:dyDescent="0.15">
      <c r="B31" s="87" t="s">
        <v>99</v>
      </c>
      <c r="C31" s="88" t="s">
        <v>128</v>
      </c>
      <c r="D31" s="175" t="s">
        <v>207</v>
      </c>
      <c r="E31" s="175" t="s">
        <v>208</v>
      </c>
      <c r="F31" s="87" t="s">
        <v>213</v>
      </c>
      <c r="G31" s="87"/>
      <c r="H31" s="87"/>
      <c r="I31" s="87"/>
      <c r="J31" s="87"/>
      <c r="K31" s="87"/>
      <c r="L31" s="87"/>
      <c r="M31" s="87"/>
      <c r="N31" s="178"/>
    </row>
    <row r="32" spans="2:14" s="174" customFormat="1" ht="26.25" customHeight="1" x14ac:dyDescent="0.15">
      <c r="B32" s="87" t="s">
        <v>100</v>
      </c>
      <c r="C32" s="88" t="s">
        <v>128</v>
      </c>
      <c r="D32" s="175" t="s">
        <v>207</v>
      </c>
      <c r="E32" s="175" t="s">
        <v>208</v>
      </c>
      <c r="F32" s="87"/>
      <c r="G32" s="87"/>
      <c r="H32" s="87"/>
      <c r="I32" s="87"/>
      <c r="J32" s="87"/>
      <c r="K32" s="87"/>
      <c r="L32" s="87"/>
      <c r="M32" s="178"/>
      <c r="N32" s="178"/>
    </row>
    <row r="33" spans="2:14" s="174" customFormat="1" ht="26.25" customHeight="1" x14ac:dyDescent="0.15">
      <c r="B33" s="87" t="s">
        <v>93</v>
      </c>
      <c r="C33" s="175" t="s">
        <v>128</v>
      </c>
      <c r="D33" s="175" t="s">
        <v>210</v>
      </c>
      <c r="E33" s="175" t="s">
        <v>207</v>
      </c>
      <c r="F33" s="175" t="s">
        <v>222</v>
      </c>
      <c r="G33" s="175" t="s">
        <v>223</v>
      </c>
      <c r="H33" s="175" t="s">
        <v>127</v>
      </c>
      <c r="I33" s="175" t="s">
        <v>129</v>
      </c>
      <c r="J33" s="175" t="s">
        <v>243</v>
      </c>
      <c r="K33" s="175"/>
      <c r="L33" s="87"/>
      <c r="M33" s="87"/>
      <c r="N33" s="178"/>
    </row>
    <row r="34" spans="2:14" s="174" customFormat="1" ht="26.25" customHeight="1" x14ac:dyDescent="0.15">
      <c r="B34" s="87" t="s">
        <v>101</v>
      </c>
      <c r="C34" s="88" t="s">
        <v>128</v>
      </c>
      <c r="D34" s="175" t="s">
        <v>207</v>
      </c>
      <c r="E34" s="175" t="s">
        <v>208</v>
      </c>
      <c r="F34" s="87"/>
      <c r="G34" s="87"/>
      <c r="H34" s="87"/>
      <c r="I34" s="87"/>
      <c r="J34" s="87"/>
      <c r="K34" s="87"/>
      <c r="L34" s="87"/>
      <c r="M34" s="87"/>
      <c r="N34" s="178"/>
    </row>
    <row r="35" spans="2:14" s="174" customFormat="1" ht="26.25" customHeight="1" x14ac:dyDescent="0.15">
      <c r="B35" s="87" t="s">
        <v>102</v>
      </c>
      <c r="C35" s="88" t="s">
        <v>128</v>
      </c>
      <c r="D35" s="175" t="s">
        <v>207</v>
      </c>
      <c r="E35" s="87"/>
      <c r="F35" s="87"/>
      <c r="G35" s="87"/>
      <c r="H35" s="87"/>
      <c r="I35" s="87"/>
      <c r="J35" s="87"/>
      <c r="K35" s="87"/>
      <c r="L35" s="87"/>
      <c r="M35" s="87"/>
      <c r="N35" s="178"/>
    </row>
    <row r="36" spans="2:14" s="174" customFormat="1" ht="26.25" customHeight="1" x14ac:dyDescent="0.15">
      <c r="B36" s="87" t="s">
        <v>103</v>
      </c>
      <c r="C36" s="88" t="s">
        <v>128</v>
      </c>
      <c r="D36" s="175" t="s">
        <v>207</v>
      </c>
      <c r="E36" s="87"/>
      <c r="F36" s="87"/>
      <c r="G36" s="87"/>
      <c r="H36" s="87"/>
      <c r="I36" s="87"/>
      <c r="J36" s="87"/>
      <c r="K36" s="87"/>
      <c r="L36" s="87"/>
      <c r="M36" s="87"/>
      <c r="N36" s="178"/>
    </row>
    <row r="38" spans="2:14" ht="18.75" customHeight="1" x14ac:dyDescent="0.15"/>
    <row r="39" spans="2:14" ht="18.75" customHeight="1" x14ac:dyDescent="0.15"/>
    <row r="40" spans="2:14" ht="18.75" customHeight="1" x14ac:dyDescent="0.15"/>
    <row r="41" spans="2:14" ht="30.75" customHeight="1" x14ac:dyDescent="0.15">
      <c r="B41" s="197" t="s">
        <v>280</v>
      </c>
    </row>
    <row r="42" spans="2:14" ht="30.75" customHeight="1" x14ac:dyDescent="0.15">
      <c r="B42" s="87" t="s">
        <v>281</v>
      </c>
      <c r="C42" s="88" t="s">
        <v>283</v>
      </c>
      <c r="D42" s="198" t="s">
        <v>284</v>
      </c>
      <c r="E42" s="198" t="s">
        <v>285</v>
      </c>
      <c r="F42" s="198" t="s">
        <v>286</v>
      </c>
      <c r="G42" s="198" t="s">
        <v>287</v>
      </c>
      <c r="H42" s="198" t="s">
        <v>288</v>
      </c>
      <c r="I42" s="198"/>
      <c r="J42" s="198"/>
      <c r="K42" s="198"/>
      <c r="L42" s="198"/>
      <c r="M42" s="198"/>
    </row>
    <row r="43" spans="2:14" ht="30.75" customHeight="1" x14ac:dyDescent="0.15">
      <c r="B43" s="87" t="s">
        <v>282</v>
      </c>
      <c r="C43" s="198" t="s">
        <v>289</v>
      </c>
      <c r="D43" s="198" t="s">
        <v>290</v>
      </c>
      <c r="E43" s="198" t="s">
        <v>291</v>
      </c>
      <c r="F43" s="198" t="s">
        <v>292</v>
      </c>
      <c r="G43" s="198" t="s">
        <v>293</v>
      </c>
      <c r="H43" s="198" t="s">
        <v>294</v>
      </c>
      <c r="I43" s="198" t="s">
        <v>283</v>
      </c>
      <c r="J43" s="198" t="s">
        <v>284</v>
      </c>
      <c r="K43" s="198" t="s">
        <v>285</v>
      </c>
      <c r="L43" s="198" t="s">
        <v>286</v>
      </c>
      <c r="M43" s="198" t="s">
        <v>287</v>
      </c>
    </row>
  </sheetData>
  <sheetProtection algorithmName="SHA-512" hashValue="Fw6NIjRMBYqKfpW5EO0ac1w5uhtE7TOCqalIL1JM6nYEGKEOha/09MXvYqiJ1sg1DvPjMyw8/KpPFz1YuDRVlA==" saltValue="jLKOgW8oLFKRXjgPBwXRBg==" spinCount="100000" sheet="1" objects="1" scenarios="1"/>
  <mergeCells count="1">
    <mergeCell ref="C4:L4"/>
  </mergeCells>
  <phoneticPr fontId="33"/>
  <pageMargins left="0.70866141732283472" right="0.70866141732283472" top="0.74803149606299213" bottom="0.74803149606299213" header="0.31496062992125984" footer="0.31496062992125984"/>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M45"/>
  <sheetViews>
    <sheetView topLeftCell="A7" workbookViewId="0">
      <selection activeCell="E36" sqref="E36"/>
    </sheetView>
  </sheetViews>
  <sheetFormatPr defaultRowHeight="13.5" x14ac:dyDescent="0.15"/>
  <cols>
    <col min="1" max="1" width="24.875" bestFit="1" customWidth="1"/>
    <col min="2" max="2" width="1.75" customWidth="1"/>
    <col min="9" max="9" width="11" customWidth="1"/>
    <col min="12" max="12" width="13.5" bestFit="1" customWidth="1"/>
  </cols>
  <sheetData>
    <row r="1" spans="1:7" ht="17.25" x14ac:dyDescent="0.15">
      <c r="A1" s="90" t="s">
        <v>155</v>
      </c>
      <c r="B1" s="91"/>
    </row>
    <row r="2" spans="1:7" ht="17.25" x14ac:dyDescent="0.15">
      <c r="A2" s="90"/>
      <c r="B2" s="91"/>
    </row>
    <row r="3" spans="1:7" x14ac:dyDescent="0.15">
      <c r="A3" s="92"/>
      <c r="B3" s="91"/>
    </row>
    <row r="4" spans="1:7" x14ac:dyDescent="0.15">
      <c r="A4" s="92" t="s">
        <v>25</v>
      </c>
      <c r="B4" s="91"/>
      <c r="C4" s="6" t="s">
        <v>1</v>
      </c>
      <c r="D4" s="94">
        <f>IF(様式第７号!U14="",0,(様式第７号!M14&amp;様式第７号!N14&amp;様式第７号!O14&amp;様式第７号!P14&amp;様式第７号!Q14&amp;様式第７号!R14&amp;様式第７号!S14&amp;様式第７号!T14&amp;様式第７号!U14)*1)</f>
        <v>0</v>
      </c>
    </row>
    <row r="5" spans="1:7" x14ac:dyDescent="0.15">
      <c r="A5" s="92" t="s">
        <v>156</v>
      </c>
      <c r="B5" s="91"/>
      <c r="C5" s="5"/>
      <c r="D5" s="5"/>
    </row>
    <row r="6" spans="1:7" x14ac:dyDescent="0.15">
      <c r="A6" s="92" t="s">
        <v>163</v>
      </c>
      <c r="B6" s="91"/>
      <c r="C6" s="6" t="s">
        <v>133</v>
      </c>
      <c r="D6" s="95" t="str">
        <f>様式第７号!O19&amp;TEXT(様式第７号!S19,"00")&amp;TEXT(様式第７号!W19,"00")</f>
        <v>0000</v>
      </c>
    </row>
    <row r="7" spans="1:7" x14ac:dyDescent="0.15">
      <c r="A7" s="92"/>
      <c r="B7" s="91"/>
      <c r="C7" s="5"/>
      <c r="D7" s="5"/>
    </row>
    <row r="8" spans="1:7" x14ac:dyDescent="0.15">
      <c r="A8" s="92" t="s">
        <v>164</v>
      </c>
      <c r="B8" s="91"/>
      <c r="C8" s="6" t="s">
        <v>134</v>
      </c>
      <c r="D8" s="94" t="str">
        <f>TEXT(様式第７号!O19,"00")&amp;TEXT(様式第７号!S19,"00")</f>
        <v>0000</v>
      </c>
    </row>
    <row r="9" spans="1:7" x14ac:dyDescent="0.15">
      <c r="A9" s="92"/>
      <c r="B9" s="91"/>
    </row>
    <row r="10" spans="1:7" x14ac:dyDescent="0.15">
      <c r="A10" s="92"/>
      <c r="B10" s="91"/>
    </row>
    <row r="11" spans="1:7" x14ac:dyDescent="0.15">
      <c r="A11" s="92" t="s">
        <v>162</v>
      </c>
      <c r="B11" s="91"/>
      <c r="C11" s="5" t="s">
        <v>148</v>
      </c>
      <c r="D11" s="5"/>
      <c r="E11" s="5"/>
      <c r="F11" s="5"/>
      <c r="G11" s="5"/>
    </row>
    <row r="12" spans="1:7" x14ac:dyDescent="0.15">
      <c r="A12" s="97" t="s">
        <v>165</v>
      </c>
      <c r="B12" s="91"/>
      <c r="C12" s="6" t="s">
        <v>19</v>
      </c>
      <c r="D12" s="6" t="str">
        <f>CONCATENATE(様式第７号!Y24,様式第７号!Z24,様式第７号!AA24,様式第７号!AB24,様式第７号!AC24,様式第７号!AD24,様式第７号!AE24)</f>
        <v/>
      </c>
      <c r="E12" s="6" t="e">
        <f>VALUE(D12)</f>
        <v>#VALUE!</v>
      </c>
      <c r="F12" s="6" t="e">
        <f>LEN(G12)</f>
        <v>#VALUE!</v>
      </c>
      <c r="G12" s="6" t="e">
        <f>TRIM(E12)</f>
        <v>#VALUE!</v>
      </c>
    </row>
    <row r="13" spans="1:7" x14ac:dyDescent="0.15">
      <c r="A13" s="92"/>
      <c r="B13" s="91"/>
      <c r="C13" s="6" t="s">
        <v>149</v>
      </c>
      <c r="D13" s="6" t="str">
        <f>CONCATENATE(様式第７号!AE24,様式第７号!AD24,様式第７号!AC24,様式第７号!AB24,様式第７号!AA24,様式第７号!Z24,様式第７号!Y24)</f>
        <v/>
      </c>
      <c r="E13" s="6" t="e">
        <f>VALUE(D13)</f>
        <v>#VALUE!</v>
      </c>
      <c r="F13" s="6" t="e">
        <f>LEN(G13)</f>
        <v>#VALUE!</v>
      </c>
      <c r="G13" s="6" t="e">
        <f>TRIM(E13)</f>
        <v>#VALUE!</v>
      </c>
    </row>
    <row r="14" spans="1:7" x14ac:dyDescent="0.15">
      <c r="A14" s="92"/>
      <c r="B14" s="91"/>
      <c r="C14" s="6"/>
      <c r="D14" s="6"/>
      <c r="E14" s="6"/>
      <c r="F14" s="6"/>
      <c r="G14" s="6"/>
    </row>
    <row r="15" spans="1:7" x14ac:dyDescent="0.15">
      <c r="B15" s="91"/>
      <c r="C15" s="6"/>
      <c r="D15" s="6"/>
      <c r="E15" s="6"/>
      <c r="F15" s="6" t="e">
        <f>IF(F12&lt;&gt;F13,2,IF(F13=7,2,1))</f>
        <v>#VALUE!</v>
      </c>
      <c r="G15" s="6"/>
    </row>
    <row r="16" spans="1:7" x14ac:dyDescent="0.15">
      <c r="A16" s="92"/>
      <c r="B16" s="91"/>
    </row>
    <row r="17" spans="1:13" x14ac:dyDescent="0.15">
      <c r="A17" s="92"/>
      <c r="B17" s="91"/>
    </row>
    <row r="18" spans="1:13" x14ac:dyDescent="0.15">
      <c r="A18" s="92" t="s">
        <v>162</v>
      </c>
      <c r="B18" s="91"/>
      <c r="C18" s="5" t="s">
        <v>130</v>
      </c>
      <c r="D18" s="5"/>
      <c r="E18" s="5"/>
      <c r="F18" s="5"/>
      <c r="G18" s="5"/>
      <c r="H18" s="5"/>
      <c r="I18" s="5"/>
      <c r="J18" s="5"/>
      <c r="K18" s="5"/>
      <c r="L18" s="5"/>
      <c r="M18" s="5"/>
    </row>
    <row r="19" spans="1:13" x14ac:dyDescent="0.15">
      <c r="A19" s="92" t="s">
        <v>161</v>
      </c>
      <c r="B19" s="91"/>
      <c r="C19" s="168" t="s">
        <v>13</v>
      </c>
      <c r="D19" s="168" t="s">
        <v>131</v>
      </c>
      <c r="E19" s="169" t="s">
        <v>15</v>
      </c>
      <c r="F19" s="170"/>
      <c r="G19" s="171"/>
      <c r="H19" s="168"/>
      <c r="I19" s="168"/>
      <c r="J19" s="168"/>
      <c r="K19" s="168"/>
      <c r="L19" s="168" t="s">
        <v>132</v>
      </c>
      <c r="M19" s="5"/>
    </row>
    <row r="20" spans="1:13" x14ac:dyDescent="0.15">
      <c r="A20" s="92"/>
      <c r="B20" s="91"/>
      <c r="C20" s="173">
        <v>2</v>
      </c>
      <c r="D20" s="173">
        <v>8</v>
      </c>
      <c r="E20" s="172">
        <v>6</v>
      </c>
      <c r="F20" s="172">
        <v>26</v>
      </c>
      <c r="G20" s="6"/>
      <c r="H20" s="6"/>
      <c r="I20" s="6" t="str">
        <f>IF(様式第７号!O19=2,"_R2下半期貸付月","_R3上半期貸付月")</f>
        <v>_R3上半期貸付月</v>
      </c>
      <c r="J20" s="6"/>
      <c r="K20" s="7" t="s">
        <v>320</v>
      </c>
      <c r="L20" s="6" t="s">
        <v>251</v>
      </c>
      <c r="M20" s="5"/>
    </row>
    <row r="21" spans="1:13" x14ac:dyDescent="0.15">
      <c r="A21" s="92"/>
      <c r="B21" s="91"/>
      <c r="C21" s="173"/>
      <c r="D21" s="173">
        <v>9</v>
      </c>
      <c r="E21" s="172">
        <v>28</v>
      </c>
      <c r="F21" s="6"/>
      <c r="G21" s="6"/>
      <c r="H21" s="6"/>
      <c r="I21" s="6"/>
      <c r="J21" s="6"/>
      <c r="K21" s="7" t="s">
        <v>295</v>
      </c>
      <c r="L21" s="6" t="s">
        <v>252</v>
      </c>
      <c r="M21" s="5"/>
    </row>
    <row r="22" spans="1:13" x14ac:dyDescent="0.15">
      <c r="A22" s="92"/>
      <c r="B22" s="91"/>
      <c r="C22" s="173"/>
      <c r="D22" s="173">
        <v>10</v>
      </c>
      <c r="E22" s="172">
        <v>8</v>
      </c>
      <c r="F22" s="172">
        <v>29</v>
      </c>
      <c r="G22" s="6"/>
      <c r="H22" s="6"/>
      <c r="I22" s="6"/>
      <c r="J22" s="6"/>
      <c r="K22" s="7" t="s">
        <v>296</v>
      </c>
      <c r="L22" s="6" t="s">
        <v>308</v>
      </c>
      <c r="M22" s="5"/>
    </row>
    <row r="23" spans="1:13" x14ac:dyDescent="0.15">
      <c r="A23" s="92"/>
      <c r="B23" s="91"/>
      <c r="C23" s="173"/>
      <c r="D23" s="173">
        <v>11</v>
      </c>
      <c r="E23" s="172">
        <v>5</v>
      </c>
      <c r="F23" s="172">
        <v>26</v>
      </c>
      <c r="G23" s="6"/>
      <c r="H23" s="6"/>
      <c r="I23" s="6"/>
      <c r="J23" s="6"/>
      <c r="K23" s="7" t="s">
        <v>297</v>
      </c>
      <c r="L23" s="6" t="s">
        <v>309</v>
      </c>
      <c r="M23" s="5"/>
    </row>
    <row r="24" spans="1:13" x14ac:dyDescent="0.15">
      <c r="B24" s="91"/>
      <c r="C24" s="173"/>
      <c r="D24" s="173">
        <v>12</v>
      </c>
      <c r="E24" s="172">
        <v>3</v>
      </c>
      <c r="F24" s="172">
        <v>24</v>
      </c>
      <c r="G24" s="6"/>
      <c r="H24" s="6"/>
      <c r="I24" s="6"/>
      <c r="J24" s="6"/>
      <c r="K24" s="7" t="s">
        <v>298</v>
      </c>
      <c r="L24" s="6" t="s">
        <v>310</v>
      </c>
      <c r="M24" s="5"/>
    </row>
    <row r="25" spans="1:13" x14ac:dyDescent="0.15">
      <c r="B25" s="91"/>
      <c r="C25" s="173">
        <v>3</v>
      </c>
      <c r="D25" s="173">
        <v>1</v>
      </c>
      <c r="E25" s="172">
        <v>7</v>
      </c>
      <c r="F25" s="172">
        <v>28</v>
      </c>
      <c r="G25" s="6"/>
      <c r="H25" s="6"/>
      <c r="I25" s="6"/>
      <c r="J25" s="6"/>
      <c r="K25" s="7" t="s">
        <v>299</v>
      </c>
      <c r="L25" s="6" t="s">
        <v>311</v>
      </c>
      <c r="M25" s="5"/>
    </row>
    <row r="26" spans="1:13" x14ac:dyDescent="0.15">
      <c r="B26" s="91"/>
      <c r="C26" s="173"/>
      <c r="D26" s="173">
        <v>2</v>
      </c>
      <c r="E26" s="172">
        <v>4</v>
      </c>
      <c r="F26" s="172">
        <v>24</v>
      </c>
      <c r="G26" s="6"/>
      <c r="H26" s="6"/>
      <c r="I26" s="6"/>
      <c r="J26" s="6"/>
      <c r="K26" s="7" t="s">
        <v>300</v>
      </c>
      <c r="L26" s="6" t="s">
        <v>312</v>
      </c>
      <c r="M26" s="5"/>
    </row>
    <row r="27" spans="1:13" x14ac:dyDescent="0.15">
      <c r="B27" s="91"/>
      <c r="C27" s="173"/>
      <c r="D27" s="173">
        <v>3</v>
      </c>
      <c r="E27" s="172">
        <v>22</v>
      </c>
      <c r="F27" s="172">
        <v>25</v>
      </c>
      <c r="G27" s="172">
        <v>30</v>
      </c>
      <c r="H27" s="6"/>
      <c r="I27" s="6"/>
      <c r="J27" s="6"/>
      <c r="K27" s="7" t="s">
        <v>301</v>
      </c>
      <c r="L27" s="6" t="s">
        <v>313</v>
      </c>
      <c r="M27" s="5"/>
    </row>
    <row r="28" spans="1:13" x14ac:dyDescent="0.15">
      <c r="B28" s="91"/>
      <c r="C28" s="173"/>
      <c r="D28" s="173">
        <v>4</v>
      </c>
      <c r="E28" s="172">
        <v>8</v>
      </c>
      <c r="F28" s="172">
        <v>22</v>
      </c>
      <c r="G28" s="6"/>
      <c r="H28" s="6"/>
      <c r="I28" s="6"/>
      <c r="J28" s="6"/>
      <c r="K28" s="7" t="s">
        <v>302</v>
      </c>
      <c r="L28" s="6" t="s">
        <v>314</v>
      </c>
      <c r="M28" s="5"/>
    </row>
    <row r="29" spans="1:13" x14ac:dyDescent="0.15">
      <c r="B29" s="91"/>
      <c r="C29" s="173"/>
      <c r="D29" s="173">
        <v>5</v>
      </c>
      <c r="E29" s="172">
        <v>6</v>
      </c>
      <c r="F29" s="172">
        <v>25</v>
      </c>
      <c r="G29" s="172">
        <v>27</v>
      </c>
      <c r="H29" s="6"/>
      <c r="I29" s="6"/>
      <c r="J29" s="6"/>
      <c r="K29" s="7" t="s">
        <v>303</v>
      </c>
      <c r="L29" s="6" t="s">
        <v>315</v>
      </c>
      <c r="M29" s="5"/>
    </row>
    <row r="30" spans="1:13" x14ac:dyDescent="0.15">
      <c r="B30" s="91"/>
      <c r="C30" s="173"/>
      <c r="D30" s="173">
        <v>6</v>
      </c>
      <c r="E30" s="172">
        <v>3</v>
      </c>
      <c r="F30" s="172">
        <v>29</v>
      </c>
      <c r="G30" s="6"/>
      <c r="H30" s="6"/>
      <c r="I30" s="6"/>
      <c r="J30" s="6"/>
      <c r="K30" s="7" t="s">
        <v>304</v>
      </c>
      <c r="L30" s="6" t="s">
        <v>316</v>
      </c>
      <c r="M30" s="5"/>
    </row>
    <row r="31" spans="1:13" x14ac:dyDescent="0.15">
      <c r="B31" s="91"/>
      <c r="C31" s="173"/>
      <c r="D31" s="173">
        <v>7</v>
      </c>
      <c r="E31" s="172">
        <v>8</v>
      </c>
      <c r="F31" s="172">
        <v>29</v>
      </c>
      <c r="G31" s="6"/>
      <c r="H31" s="6"/>
      <c r="I31" s="6"/>
      <c r="J31" s="6"/>
      <c r="K31" s="7" t="s">
        <v>305</v>
      </c>
      <c r="L31" s="6" t="s">
        <v>317</v>
      </c>
      <c r="M31" s="5"/>
    </row>
    <row r="32" spans="1:13" x14ac:dyDescent="0.15">
      <c r="B32" s="91"/>
      <c r="C32" s="173"/>
      <c r="D32" s="173">
        <v>8</v>
      </c>
      <c r="E32" s="172">
        <v>5</v>
      </c>
      <c r="F32" s="172">
        <v>26</v>
      </c>
      <c r="G32" s="6"/>
      <c r="H32" s="6"/>
      <c r="I32" s="6"/>
      <c r="J32" s="6"/>
      <c r="K32" s="7" t="s">
        <v>306</v>
      </c>
      <c r="L32" s="6" t="s">
        <v>318</v>
      </c>
      <c r="M32" s="5"/>
    </row>
    <row r="33" spans="1:13" x14ac:dyDescent="0.15">
      <c r="B33" s="91"/>
      <c r="C33" s="173"/>
      <c r="D33" s="173">
        <v>9</v>
      </c>
      <c r="E33" s="172">
        <v>28</v>
      </c>
      <c r="F33" s="6"/>
      <c r="G33" s="6"/>
      <c r="H33" s="6"/>
      <c r="I33" s="6"/>
      <c r="J33" s="6"/>
      <c r="K33" s="7" t="s">
        <v>307</v>
      </c>
      <c r="L33" s="6" t="s">
        <v>319</v>
      </c>
      <c r="M33" s="5" t="e">
        <f>VLOOKUP(D8,K20:L33,2,FALSE)</f>
        <v>#N/A</v>
      </c>
    </row>
    <row r="34" spans="1:13" x14ac:dyDescent="0.15">
      <c r="B34" s="91"/>
    </row>
    <row r="35" spans="1:13" x14ac:dyDescent="0.15">
      <c r="B35" s="91"/>
    </row>
    <row r="36" spans="1:13" x14ac:dyDescent="0.15">
      <c r="A36" t="s">
        <v>166</v>
      </c>
      <c r="B36" s="91"/>
      <c r="C36" s="12" t="s">
        <v>157</v>
      </c>
      <c r="D36" s="12"/>
      <c r="E36" s="96">
        <f>DATE(様式第７号!H30+2018,様式第７号!K30,様式第７号!N30)</f>
        <v>43069</v>
      </c>
    </row>
    <row r="37" spans="1:13" x14ac:dyDescent="0.15">
      <c r="A37" s="93" t="s">
        <v>167</v>
      </c>
      <c r="B37" s="91"/>
      <c r="C37" s="12" t="s">
        <v>158</v>
      </c>
      <c r="D37" s="12"/>
      <c r="E37" s="96" t="e">
        <f>IF(様式第８号!G6="",("R"&amp;様式第８号!E6&amp;"."&amp;"1."&amp;"1")*1,IF(様式第８号!I6="",("R"&amp;様式第８号!E6&amp;"."&amp;様式第８号!G6&amp;"."&amp;"1")*1,("Ｈ"&amp;様式第８号!E6&amp;"."&amp;様式第８号!G6&amp;"."&amp;様式第８号!I6)*1))</f>
        <v>#VALUE!</v>
      </c>
    </row>
    <row r="38" spans="1:13" x14ac:dyDescent="0.15">
      <c r="B38" s="91"/>
      <c r="C38" s="12" t="s">
        <v>159</v>
      </c>
      <c r="D38" s="12"/>
      <c r="E38" s="96" t="e">
        <f>IF(様式第８号!G7="",("R"&amp;様式第８号!E7&amp;"."&amp;"1."&amp;"1")*1,IF(様式第８号!I7="",("R"&amp;様式第８号!E7&amp;"."&amp;様式第８号!G7&amp;"."&amp;"1")*1,("Ｈ"&amp;様式第８号!E7&amp;"."&amp;様式第８号!G7&amp;"."&amp;様式第８号!I7)*1))</f>
        <v>#VALUE!</v>
      </c>
    </row>
    <row r="39" spans="1:13" x14ac:dyDescent="0.15">
      <c r="B39" s="91"/>
      <c r="C39" s="12" t="s">
        <v>160</v>
      </c>
      <c r="D39" s="12"/>
      <c r="E39" s="96" t="e">
        <f>IF(様式第８号!G8="",("R"&amp;様式第８号!E8&amp;"."&amp;"1."&amp;"1")*1,IF(様式第８号!I8="",("R"&amp;様式第８号!E8&amp;"."&amp;様式第８号!G8&amp;"."&amp;"1")*1,("Ｈ"&amp;様式第８号!E8&amp;"."&amp;様式第８号!G8&amp;"."&amp;様式第８号!I8)*1))</f>
        <v>#VALUE!</v>
      </c>
    </row>
    <row r="40" spans="1:13" x14ac:dyDescent="0.15">
      <c r="B40" s="91"/>
    </row>
    <row r="41" spans="1:13" x14ac:dyDescent="0.15">
      <c r="B41" s="91"/>
    </row>
    <row r="42" spans="1:13" x14ac:dyDescent="0.15">
      <c r="B42" s="91"/>
      <c r="C42" s="3" t="s">
        <v>135</v>
      </c>
      <c r="D42" s="3"/>
      <c r="E42" s="3"/>
    </row>
    <row r="43" spans="1:13" x14ac:dyDescent="0.15">
      <c r="B43" s="91"/>
      <c r="C43" s="3" t="e">
        <f>(様式第８号!N34+様式第８号!N35+様式第８号!N36+様式第８号!N37)/(様式第８号!N45-様式第８号!N38+様式第８号!N39+様式第８号!N40+様式第８号!N41+様式第８号!N42+様式第８号!N43)</f>
        <v>#DIV/0!</v>
      </c>
      <c r="D43" s="63" t="e">
        <f>INT(C43*100)</f>
        <v>#DIV/0!</v>
      </c>
      <c r="E43" s="64" t="e">
        <f>IF(C43*100=D43,D43/100,(D43/100)+0.01)</f>
        <v>#DIV/0!</v>
      </c>
    </row>
    <row r="44" spans="1:13" x14ac:dyDescent="0.15">
      <c r="B44" s="91"/>
    </row>
    <row r="45" spans="1:13" x14ac:dyDescent="0.15">
      <c r="B45" s="91"/>
    </row>
  </sheetData>
  <sheetProtection algorithmName="SHA-512" hashValue="qu+IPwShvZ0bQCC/J5Q83Pq5cstIZ+X4V1hHj/WjXUtBc/XRzJSFeCdwEeLR+i6BNZscEySMVdPxt3HiAaCyiQ==" saltValue="9Di4yNLdjt1bXH8e+DIgbg==" spinCount="100000" sheet="1" objects="1" scenarios="1"/>
  <phoneticPr fontId="3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55</vt:i4>
      </vt:variant>
    </vt:vector>
  </HeadingPairs>
  <TitlesOfParts>
    <vt:vector size="61" baseType="lpstr">
      <vt:lpstr>様式第７号</vt:lpstr>
      <vt:lpstr>様式第８号</vt:lpstr>
      <vt:lpstr>様式第７号 (記入例)</vt:lpstr>
      <vt:lpstr>様式第８号 (記入例)</vt:lpstr>
      <vt:lpstr>事業名</vt:lpstr>
      <vt:lpstr>貸付日他</vt:lpstr>
      <vt:lpstr>_R2下半期貸付月</vt:lpstr>
      <vt:lpstr>_R3上半期貸付月</vt:lpstr>
      <vt:lpstr>事業名!Print_Area</vt:lpstr>
      <vt:lpstr>様式第７号!Print_Area</vt:lpstr>
      <vt:lpstr>'様式第７号 (記入例)'!Print_Area</vt:lpstr>
      <vt:lpstr>様式第８号!Print_Area</vt:lpstr>
      <vt:lpstr>'様式第８号 (記入例)'!Print_Area</vt:lpstr>
      <vt:lpstr>R2.10貸付日</vt:lpstr>
      <vt:lpstr>R2.11貸付日</vt:lpstr>
      <vt:lpstr>R2.12貸付日</vt:lpstr>
      <vt:lpstr>R2.8貸付日</vt:lpstr>
      <vt:lpstr>R2.9貸付日</vt:lpstr>
      <vt:lpstr>R3.1貸付日</vt:lpstr>
      <vt:lpstr>R3.2貸付日</vt:lpstr>
      <vt:lpstr>R3.3貸付日</vt:lpstr>
      <vt:lpstr>R3.4貸付日</vt:lpstr>
      <vt:lpstr>R3.5貸付日</vt:lpstr>
      <vt:lpstr>R3.6貸付日</vt:lpstr>
      <vt:lpstr>R3.7貸付日</vt:lpstr>
      <vt:lpstr>R3.8貸付日</vt:lpstr>
      <vt:lpstr>R3.9貸付日</vt:lpstr>
      <vt:lpstr>ガス</vt:lpstr>
      <vt:lpstr>と畜場</vt:lpstr>
      <vt:lpstr>一般</vt:lpstr>
      <vt:lpstr>一般交通</vt:lpstr>
      <vt:lpstr>一般廃棄物処理</vt:lpstr>
      <vt:lpstr>一般補助施設整備等</vt:lpstr>
      <vt:lpstr>下水道</vt:lpstr>
      <vt:lpstr>過疎対策</vt:lpstr>
      <vt:lpstr>過疎対策事業</vt:lpstr>
      <vt:lpstr>過疎対策事業以外</vt:lpstr>
      <vt:lpstr>介護サービス</vt:lpstr>
      <vt:lpstr>学校教育施設等整備</vt:lpstr>
      <vt:lpstr>簡易水道</vt:lpstr>
      <vt:lpstr>観光施設</vt:lpstr>
      <vt:lpstr>緊急自然災害防止対策</vt:lpstr>
      <vt:lpstr>緊急防災・減災</vt:lpstr>
      <vt:lpstr>公営住宅</vt:lpstr>
      <vt:lpstr>公共施設等適正管理推進</vt:lpstr>
      <vt:lpstr>公共事業等</vt:lpstr>
      <vt:lpstr>工業用水道</vt:lpstr>
      <vt:lpstr>港湾整備</vt:lpstr>
      <vt:lpstr>高速鉄道</vt:lpstr>
      <vt:lpstr>合併特例</vt:lpstr>
      <vt:lpstr>産業廃棄物処理</vt:lpstr>
      <vt:lpstr>市場</vt:lpstr>
      <vt:lpstr>社会福祉施設整備</vt:lpstr>
      <vt:lpstr>上水道</vt:lpstr>
      <vt:lpstr>地域活性化</vt:lpstr>
      <vt:lpstr>地方道路等整備</vt:lpstr>
      <vt:lpstr>駐車場</vt:lpstr>
      <vt:lpstr>電気</vt:lpstr>
      <vt:lpstr>病院</vt:lpstr>
      <vt:lpstr>防災対策</vt:lpstr>
      <vt:lpstr>臨時財政対策債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山下　裕士</dc:creator>
  <cp:lastModifiedBy>原　裕喜</cp:lastModifiedBy>
  <cp:lastPrinted>2019-08-23T00:30:14Z</cp:lastPrinted>
  <dcterms:created xsi:type="dcterms:W3CDTF">2013-01-09T06:40:03Z</dcterms:created>
  <dcterms:modified xsi:type="dcterms:W3CDTF">2025-10-10T10:04:38Z</dcterms:modified>
</cp:coreProperties>
</file>