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mc:AlternateContent xmlns:mc="http://schemas.openxmlformats.org/markup-compatibility/2006">
    <mc:Choice Requires="x15">
      <x15ac:absPath xmlns:x15ac="http://schemas.microsoft.com/office/spreadsheetml/2010/11/ac" url="\\hkifls\041-融資課\＠Ｉ１貸付\Ｉ13借入申込\短期貸付借入申込書\短期(H28.8.30)\"/>
    </mc:Choice>
  </mc:AlternateContent>
  <workbookProtection workbookAlgorithmName="SHA-512" workbookHashValue="T12mXwuLud1/PsnH5zMyLjf5a7kuSJkvqmtnHBoioFPMut2D6+GwLSpzoWjI89KVNn7GYkJkTHfhKKi2n1FjVw==" workbookSaltValue="fu2vHk/UuSt3aLLViZaOsQ==" workbookSpinCount="100000" lockStructure="1"/>
  <bookViews>
    <workbookView xWindow="600" yWindow="105" windowWidth="19395" windowHeight="7605"/>
  </bookViews>
  <sheets>
    <sheet name="様式第１１－２号" sheetId="3" r:id="rId1"/>
    <sheet name="様式第１２－２号（法“適用”企業用）" sheetId="4" r:id="rId2"/>
    <sheet name="様式第１２－２号（法“非適用”企業用）" sheetId="5" r:id="rId3"/>
    <sheet name="様式第１１－２号 （記入例）" sheetId="7" r:id="rId4"/>
    <sheet name="様式第１２－２号（法“適用”企業用） （記入例）" sheetId="8" r:id="rId5"/>
    <sheet name="様式第１２－２号（法“非適用”企業用）（記入例）" sheetId="9" r:id="rId6"/>
    <sheet name="貸付日他" sheetId="6" state="hidden" r:id="rId7"/>
  </sheets>
  <definedNames>
    <definedName name="H28.10貸付日">貸付日他!$E$19:$I$19</definedName>
    <definedName name="H28.11貸付日">貸付日他!$E$20:$H$20</definedName>
    <definedName name="H28.12貸付日">貸付日他!$E$21:$H$21</definedName>
    <definedName name="H28.9貸付日">貸付日他!$E$18:$I$18</definedName>
    <definedName name="H28下半期貸付月">貸付日他!$D$18:$D$21</definedName>
    <definedName name="H29.1貸付日">貸付日他!$E$22:$H$22</definedName>
    <definedName name="H29.2貸付日">貸付日他!$E$23:$H$23</definedName>
    <definedName name="H29.4貸付日">貸付日他!$E$24:$H$24</definedName>
    <definedName name="H29.5貸付日">貸付日他!$E$25:$H$25</definedName>
    <definedName name="H29.6貸付日">貸付日他!$E$26:$I$26</definedName>
    <definedName name="H29.7貸付日">貸付日他!$E$27:$H$27</definedName>
    <definedName name="H29.8貸付日">貸付日他!$E$28:$I$28</definedName>
    <definedName name="H29.9貸付日">貸付日他!$E$29:$I$29</definedName>
    <definedName name="H29上半期貸付月">貸付日他!$D$22:$D$29</definedName>
    <definedName name="_xlnm.Print_Area" localSheetId="0">'様式第１１－２号'!$C$1:$AK$37</definedName>
    <definedName name="_xlnm.Print_Area" localSheetId="3">'様式第１１－２号 （記入例）'!$C$1:$AK$37</definedName>
    <definedName name="_xlnm.Print_Area" localSheetId="1">'様式第１２－２号（法“適用”企業用）'!$C$1:$AK$55</definedName>
    <definedName name="_xlnm.Print_Area" localSheetId="4">'様式第１２－２号（法“適用”企業用） （記入例）'!$C$1:$AK$55</definedName>
    <definedName name="_xlnm.Print_Area" localSheetId="2">'様式第１２－２号（法“非適用”企業用）'!$C$1:$AK$53</definedName>
    <definedName name="_xlnm.Print_Area" localSheetId="5">'様式第１２－２号（法“非適用”企業用）（記入例）'!$C$1:$AK$53</definedName>
  </definedNames>
  <calcPr calcId="171027"/>
</workbook>
</file>

<file path=xl/calcChain.xml><?xml version="1.0" encoding="utf-8"?>
<calcChain xmlns="http://schemas.openxmlformats.org/spreadsheetml/2006/main">
  <c r="J18" i="6" l="1"/>
  <c r="G7" i="9" l="1"/>
  <c r="AI5" i="9"/>
  <c r="G5" i="9"/>
  <c r="J47" i="8"/>
  <c r="J39" i="8"/>
  <c r="J53" i="8"/>
  <c r="V39" i="8"/>
  <c r="Z39" i="8"/>
  <c r="Z48" i="8" s="1"/>
  <c r="AC39" i="8"/>
  <c r="AF39" i="8"/>
  <c r="N47" i="8"/>
  <c r="R47" i="8"/>
  <c r="V47" i="8"/>
  <c r="Z47" i="8"/>
  <c r="AC47" i="8"/>
  <c r="AF47" i="8"/>
  <c r="O52" i="8"/>
  <c r="N53" i="8" s="1"/>
  <c r="R53" i="8"/>
  <c r="V53" i="8"/>
  <c r="Z53" i="8"/>
  <c r="AC53" i="8"/>
  <c r="AF53" i="8"/>
  <c r="G7" i="8"/>
  <c r="AI5" i="8"/>
  <c r="G5" i="8"/>
  <c r="AP58" i="8" s="1"/>
  <c r="AP64" i="9"/>
  <c r="AP63" i="9"/>
  <c r="AP61" i="9"/>
  <c r="AI54" i="9" s="1"/>
  <c r="AP60" i="9"/>
  <c r="AH54" i="9" s="1"/>
  <c r="AP59" i="9"/>
  <c r="AG54" i="9" s="1"/>
  <c r="AP58" i="9"/>
  <c r="AF54" i="9" s="1"/>
  <c r="AP57" i="9"/>
  <c r="AE54" i="9"/>
  <c r="AF51" i="9"/>
  <c r="AC51" i="9"/>
  <c r="Z51" i="9"/>
  <c r="V51" i="9"/>
  <c r="R51" i="9"/>
  <c r="AF45" i="9"/>
  <c r="Z45" i="9"/>
  <c r="V45" i="9"/>
  <c r="R45" i="9"/>
  <c r="N45" i="9"/>
  <c r="J45" i="9"/>
  <c r="AF38" i="9"/>
  <c r="AC38" i="9"/>
  <c r="AC46" i="9" s="1"/>
  <c r="Z38" i="9"/>
  <c r="V38" i="9"/>
  <c r="J38" i="9"/>
  <c r="Z28" i="9"/>
  <c r="AC28" i="9" s="1"/>
  <c r="AF28" i="9" s="1"/>
  <c r="P25" i="9"/>
  <c r="AP56" i="9"/>
  <c r="AP66" i="8"/>
  <c r="AP65" i="8"/>
  <c r="AP63" i="8"/>
  <c r="AI56" i="8" s="1"/>
  <c r="AP62" i="8"/>
  <c r="AH56" i="8" s="1"/>
  <c r="AP61" i="8"/>
  <c r="AG56" i="8" s="1"/>
  <c r="AP60" i="8"/>
  <c r="AF56" i="8" s="1"/>
  <c r="AP59" i="8"/>
  <c r="AE56" i="8" s="1"/>
  <c r="Z28" i="8"/>
  <c r="AC28" i="8" s="1"/>
  <c r="AF28" i="8" s="1"/>
  <c r="P25" i="8"/>
  <c r="AP53" i="7"/>
  <c r="AJ38" i="7" s="1"/>
  <c r="AP52" i="7"/>
  <c r="AI38" i="7" s="1"/>
  <c r="AP51" i="7"/>
  <c r="AP50" i="7"/>
  <c r="AP48" i="7"/>
  <c r="AG38" i="7" s="1"/>
  <c r="AP47" i="7"/>
  <c r="AF38" i="7" s="1"/>
  <c r="AP46" i="7"/>
  <c r="AE38" i="7" s="1"/>
  <c r="AP45" i="7"/>
  <c r="AD38" i="7" s="1"/>
  <c r="AP43" i="7"/>
  <c r="AP42" i="7"/>
  <c r="AP40" i="7"/>
  <c r="AF27" i="7"/>
  <c r="AL18" i="7"/>
  <c r="M11" i="7"/>
  <c r="V46" i="9" l="1"/>
  <c r="V52" i="9" s="1"/>
  <c r="Z54" i="8"/>
  <c r="AF46" i="9"/>
  <c r="AF52" i="9" s="1"/>
  <c r="AC52" i="9"/>
  <c r="Z46" i="9"/>
  <c r="Z52" i="9" s="1"/>
  <c r="AP62" i="9"/>
  <c r="AJ54" i="9" s="1"/>
  <c r="J46" i="9"/>
  <c r="K52" i="9" s="1"/>
  <c r="O30" i="9" s="1"/>
  <c r="N38" i="9" s="1"/>
  <c r="N46" i="9" s="1"/>
  <c r="N52" i="9" s="1"/>
  <c r="AF48" i="8"/>
  <c r="AF54" i="8" s="1"/>
  <c r="AC48" i="8"/>
  <c r="AC54" i="8" s="1"/>
  <c r="AP64" i="8"/>
  <c r="R56" i="8" s="1"/>
  <c r="V48" i="8"/>
  <c r="V54" i="8" s="1"/>
  <c r="J48" i="8"/>
  <c r="K54" i="8" s="1"/>
  <c r="O30" i="8" s="1"/>
  <c r="N39" i="8" s="1"/>
  <c r="N48" i="8" s="1"/>
  <c r="N54" i="8" s="1"/>
  <c r="AP49" i="7"/>
  <c r="AH38" i="7" s="1"/>
  <c r="AP41" i="7"/>
  <c r="AC38" i="7" s="1"/>
  <c r="AD54" i="9"/>
  <c r="AD56" i="8"/>
  <c r="AB38" i="7"/>
  <c r="AP51" i="3"/>
  <c r="AP50" i="3"/>
  <c r="AP46" i="3"/>
  <c r="AL38" i="7" l="1"/>
  <c r="AI37" i="7" s="1"/>
  <c r="R54" i="9"/>
  <c r="AA54" i="9" s="1"/>
  <c r="AL54" i="9"/>
  <c r="AI53" i="9" s="1"/>
  <c r="S30" i="9"/>
  <c r="R38" i="9" s="1"/>
  <c r="R46" i="9" s="1"/>
  <c r="R52" i="9" s="1"/>
  <c r="AJ56" i="8"/>
  <c r="AL56" i="8"/>
  <c r="AI55" i="8" s="1"/>
  <c r="S30" i="8"/>
  <c r="R39" i="8" s="1"/>
  <c r="R48" i="8" s="1"/>
  <c r="R54" i="8" s="1"/>
  <c r="P38" i="7"/>
  <c r="AA38" i="7" s="1"/>
  <c r="AK38" i="7" s="1"/>
  <c r="AC56" i="8"/>
  <c r="AK56" i="8" s="1"/>
  <c r="AA56" i="8"/>
  <c r="AF53" i="4"/>
  <c r="AC53" i="4"/>
  <c r="Z53" i="4"/>
  <c r="V53" i="4"/>
  <c r="R53" i="4"/>
  <c r="J53" i="4"/>
  <c r="AF47" i="4"/>
  <c r="AC47" i="4"/>
  <c r="Z47" i="4"/>
  <c r="V47" i="4"/>
  <c r="R47" i="4"/>
  <c r="N47" i="4"/>
  <c r="J47" i="4"/>
  <c r="AF39" i="4"/>
  <c r="AC39" i="4"/>
  <c r="Z39" i="4"/>
  <c r="V39" i="4"/>
  <c r="J39" i="4"/>
  <c r="AF51" i="5"/>
  <c r="AC51" i="5"/>
  <c r="Z51" i="5"/>
  <c r="V51" i="5"/>
  <c r="R51" i="5"/>
  <c r="AF45" i="5"/>
  <c r="AC45" i="5"/>
  <c r="AC38" i="5"/>
  <c r="Z45" i="5"/>
  <c r="V45" i="5"/>
  <c r="R45" i="5"/>
  <c r="N45" i="5"/>
  <c r="J45" i="5"/>
  <c r="AF38" i="5"/>
  <c r="AF46" i="5" s="1"/>
  <c r="Z38" i="5"/>
  <c r="V38" i="5"/>
  <c r="J38" i="5"/>
  <c r="P25" i="5"/>
  <c r="O52" i="4"/>
  <c r="N53" i="4" s="1"/>
  <c r="P25" i="4"/>
  <c r="AF27" i="3"/>
  <c r="AC54" i="9" l="1"/>
  <c r="AK54" i="9" s="1"/>
  <c r="V48" i="4"/>
  <c r="AC46" i="5"/>
  <c r="AC52" i="5" s="1"/>
  <c r="Z46" i="5"/>
  <c r="Z52" i="5" s="1"/>
  <c r="AF52" i="5"/>
  <c r="V46" i="5"/>
  <c r="V52" i="5" s="1"/>
  <c r="J46" i="5"/>
  <c r="K52" i="5" s="1"/>
  <c r="AF48" i="4"/>
  <c r="AF54" i="4" s="1"/>
  <c r="AC48" i="4"/>
  <c r="AC54" i="4" s="1"/>
  <c r="Z48" i="4"/>
  <c r="Z54" i="4" s="1"/>
  <c r="V54" i="4"/>
  <c r="J48" i="4"/>
  <c r="K54" i="4" s="1"/>
  <c r="D12" i="6"/>
  <c r="D11" i="6"/>
  <c r="D33" i="6"/>
  <c r="D32" i="6"/>
  <c r="D4" i="6" l="1"/>
  <c r="AP42" i="3" l="1"/>
  <c r="AP43" i="3"/>
  <c r="AP63" i="5"/>
  <c r="AP64" i="5" l="1"/>
  <c r="AP62" i="5" s="1"/>
  <c r="AP61" i="5"/>
  <c r="AI54" i="5" s="1"/>
  <c r="AP60" i="5"/>
  <c r="AH54" i="5" s="1"/>
  <c r="AP59" i="5"/>
  <c r="AG54" i="5" s="1"/>
  <c r="AP58" i="5"/>
  <c r="AF54" i="5" s="1"/>
  <c r="AP57" i="5"/>
  <c r="AE54" i="5" s="1"/>
  <c r="AP66" i="4"/>
  <c r="AP65" i="4"/>
  <c r="AP63" i="4"/>
  <c r="AI56" i="4" s="1"/>
  <c r="AP64" i="4" l="1"/>
  <c r="AJ56" i="4" s="1"/>
  <c r="AJ54" i="5"/>
  <c r="M11" i="3"/>
  <c r="AP62" i="4"/>
  <c r="AH56" i="4" s="1"/>
  <c r="AP61" i="4"/>
  <c r="AG56" i="4" s="1"/>
  <c r="AP60" i="4"/>
  <c r="AF56" i="4" s="1"/>
  <c r="AP59" i="4"/>
  <c r="AE56" i="4" s="1"/>
  <c r="AP48" i="3"/>
  <c r="AG38" i="3" s="1"/>
  <c r="AP47" i="3"/>
  <c r="AF38" i="3" s="1"/>
  <c r="AE38" i="3"/>
  <c r="AP45" i="3"/>
  <c r="AP41" i="3"/>
  <c r="AC38" i="3" s="1"/>
  <c r="AP53" i="3"/>
  <c r="AJ38" i="3" s="1"/>
  <c r="AP52" i="3"/>
  <c r="AI38" i="3" s="1"/>
  <c r="AP40" i="3"/>
  <c r="AB38" i="3" s="1"/>
  <c r="AP49" i="3" l="1"/>
  <c r="AH38" i="3" s="1"/>
  <c r="AD38" i="3"/>
  <c r="P38" i="3" l="1"/>
  <c r="AA38" i="3" s="1"/>
  <c r="AK38" i="3" s="1"/>
  <c r="AL38" i="3"/>
  <c r="AI37" i="3" s="1"/>
  <c r="AL18" i="3"/>
  <c r="T8" i="5"/>
  <c r="AI5" i="4"/>
  <c r="T8" i="4" l="1"/>
  <c r="D38" i="6" l="1"/>
  <c r="E38" i="6" s="1"/>
  <c r="G38" i="6" s="1"/>
  <c r="F38" i="6" s="1"/>
  <c r="D37" i="6"/>
  <c r="E37" i="6" s="1"/>
  <c r="G37" i="6" s="1"/>
  <c r="F37" i="6" s="1"/>
  <c r="D6" i="6"/>
  <c r="D8" i="6"/>
  <c r="N29" i="6" s="1"/>
  <c r="F40" i="6" l="1"/>
  <c r="T7" i="5"/>
  <c r="T7" i="4"/>
  <c r="W28" i="4"/>
  <c r="AI5" i="5" l="1"/>
  <c r="W28" i="5"/>
  <c r="Z28" i="5" s="1"/>
  <c r="AC28" i="5" s="1"/>
  <c r="AF28" i="5" s="1"/>
  <c r="AJ8" i="5"/>
  <c r="AH8" i="5"/>
  <c r="AF8" i="5"/>
  <c r="AJ7" i="5"/>
  <c r="AH7" i="5"/>
  <c r="AF7" i="5"/>
  <c r="G7" i="5"/>
  <c r="G5" i="5"/>
  <c r="AP56" i="5" s="1"/>
  <c r="Z28" i="4"/>
  <c r="AC28" i="4" s="1"/>
  <c r="AF28" i="4" s="1"/>
  <c r="AJ8" i="4"/>
  <c r="AH8" i="4"/>
  <c r="AF8" i="4"/>
  <c r="AJ7" i="4"/>
  <c r="AH7" i="4"/>
  <c r="AF7" i="4"/>
  <c r="G5" i="4"/>
  <c r="AP58" i="4" s="1"/>
  <c r="G7" i="4"/>
  <c r="O30" i="4" l="1"/>
  <c r="AD54" i="5"/>
  <c r="AL54" i="5"/>
  <c r="AI53" i="5" s="1"/>
  <c r="R54" i="5"/>
  <c r="AL56" i="4"/>
  <c r="AI55" i="4" s="1"/>
  <c r="R56" i="4"/>
  <c r="AD56" i="4"/>
  <c r="N39" i="4" l="1"/>
  <c r="N48" i="4" s="1"/>
  <c r="N54" i="4" s="1"/>
  <c r="O30" i="5"/>
  <c r="N38" i="5" s="1"/>
  <c r="N46" i="5" s="1"/>
  <c r="N52" i="5" s="1"/>
  <c r="S30" i="5"/>
  <c r="AC54" i="5"/>
  <c r="AK54" i="5" s="1"/>
  <c r="AA54" i="5"/>
  <c r="AA56" i="4"/>
  <c r="AC56" i="4"/>
  <c r="AK56" i="4" s="1"/>
  <c r="R38" i="5" l="1"/>
  <c r="R46" i="5" s="1"/>
  <c r="R52" i="5" s="1"/>
  <c r="S30" i="4"/>
  <c r="R39" i="4" s="1"/>
  <c r="R48" i="4" l="1"/>
  <c r="R54" i="4" s="1"/>
</calcChain>
</file>

<file path=xl/comments1.xml><?xml version="1.0" encoding="utf-8"?>
<comments xmlns="http://schemas.openxmlformats.org/spreadsheetml/2006/main">
  <authors>
    <author>長谷川　稔</author>
  </authors>
  <commentList>
    <comment ref="AH4" authorId="0" shapeId="0">
      <text>
        <r>
          <rPr>
            <b/>
            <sz val="9"/>
            <color indexed="39"/>
            <rFont val="ＭＳ Ｐゴシック"/>
            <family val="3"/>
            <charset val="128"/>
          </rPr>
          <t>捨印も必ず押印してください。</t>
        </r>
      </text>
    </comment>
    <comment ref="Q6" authorId="0" shapeId="0">
      <text>
        <r>
          <rPr>
            <b/>
            <sz val="9"/>
            <color indexed="39"/>
            <rFont val="ＭＳ Ｐゴシック"/>
            <family val="3"/>
            <charset val="128"/>
          </rPr>
          <t>新規又は借換を選択してください。</t>
        </r>
      </text>
    </comment>
    <comment ref="M11" authorId="0" shapeId="0">
      <text>
        <r>
          <rPr>
            <sz val="8"/>
            <color indexed="81"/>
            <rFont val="ＭＳ Ｐゴシック"/>
            <family val="3"/>
            <charset val="128"/>
          </rPr>
          <t>「￥」が無い場合、または金額との間が空いている場合は、注意書きが出ます。</t>
        </r>
      </text>
    </comment>
    <comment ref="V18" authorId="0" shapeId="0">
      <text>
        <r>
          <rPr>
            <b/>
            <sz val="9"/>
            <color indexed="39"/>
            <rFont val="ＭＳ Ｐゴシック"/>
            <family val="3"/>
            <charset val="128"/>
          </rPr>
          <t xml:space="preserve">「設備資金」の場合のみ、（　　　）内に   設備資金とご記入ください。「運転資金」の場合は、（　　　）内に記入は不要です。
</t>
        </r>
      </text>
    </comment>
    <comment ref="W20" authorId="0" shapeId="0">
      <text>
        <r>
          <rPr>
            <b/>
            <sz val="9"/>
            <color indexed="39"/>
            <rFont val="ＭＳ Ｐゴシック"/>
            <family val="3"/>
            <charset val="128"/>
          </rPr>
          <t>事前に機構に連絡した借入日としてください。</t>
        </r>
      </text>
    </comment>
    <comment ref="W21" authorId="0" shapeId="0">
      <text>
        <r>
          <rPr>
            <b/>
            <sz val="9"/>
            <color indexed="39"/>
            <rFont val="ＭＳ Ｐゴシック"/>
            <family val="3"/>
            <charset val="128"/>
          </rPr>
          <t>償還期限は借入日から3か月以内となります。</t>
        </r>
      </text>
    </comment>
    <comment ref="M25" authorId="0" shapeId="0">
      <text>
        <r>
          <rPr>
            <b/>
            <sz val="9"/>
            <color indexed="39"/>
            <rFont val="ＭＳ Ｐゴシック"/>
            <family val="3"/>
            <charset val="128"/>
          </rPr>
          <t>銀行名及び店名を記入してください。</t>
        </r>
      </text>
    </comment>
    <comment ref="AE27" authorId="0" shapeId="0">
      <text>
        <r>
          <rPr>
            <b/>
            <sz val="9"/>
            <color indexed="39"/>
            <rFont val="ＭＳ Ｐゴシック"/>
            <family val="3"/>
            <charset val="128"/>
          </rPr>
          <t xml:space="preserve">口座番号は右詰で記入し、口座番号が７桁に満たない場合は、左側のマスを空欄としてください。
また、預金通帳等に記載された口座番号の先頭に「０」がある場合はそのとおりに記入し、「０」がない場合は、空欄としてください。
</t>
        </r>
      </text>
    </comment>
    <comment ref="P28" authorId="0" shapeId="0">
      <text>
        <r>
          <rPr>
            <b/>
            <sz val="9"/>
            <color indexed="39"/>
            <rFont val="ＭＳ Ｐゴシック"/>
            <family val="3"/>
            <charset val="128"/>
          </rPr>
          <t>口座番号・口座名は必ず、出納担当課にご確認ください。</t>
        </r>
        <r>
          <rPr>
            <sz val="9"/>
            <color indexed="39"/>
            <rFont val="ＭＳ Ｐゴシック"/>
            <family val="3"/>
            <charset val="128"/>
          </rPr>
          <t xml:space="preserve">
</t>
        </r>
      </text>
    </comment>
    <comment ref="N33" authorId="0" shapeId="0">
      <text>
        <r>
          <rPr>
            <sz val="9"/>
            <color indexed="39"/>
            <rFont val="ＭＳ Ｐゴシック"/>
            <family val="3"/>
            <charset val="128"/>
          </rPr>
          <t>申込期限日や借入希望期日ではなく、
申込書類の</t>
        </r>
        <r>
          <rPr>
            <b/>
            <u/>
            <sz val="9"/>
            <color indexed="39"/>
            <rFont val="ＭＳ Ｐゴシック"/>
            <family val="3"/>
            <charset val="128"/>
          </rPr>
          <t>送付日</t>
        </r>
        <r>
          <rPr>
            <sz val="9"/>
            <color indexed="39"/>
            <rFont val="ＭＳ Ｐゴシック"/>
            <family val="3"/>
            <charset val="128"/>
          </rPr>
          <t>を記入してください。</t>
        </r>
      </text>
    </comment>
    <comment ref="S34" authorId="0" shapeId="0">
      <text>
        <r>
          <rPr>
            <b/>
            <sz val="9"/>
            <color indexed="39"/>
            <rFont val="ＭＳ Ｐゴシック"/>
            <family val="3"/>
            <charset val="128"/>
          </rPr>
          <t>都道府県名から記入してください。　〔例：A県B市〕</t>
        </r>
      </text>
    </comment>
    <comment ref="S35" authorId="0" shapeId="0">
      <text>
        <r>
          <rPr>
            <b/>
            <sz val="9"/>
            <color indexed="39"/>
            <rFont val="ＭＳ Ｐゴシック"/>
            <family val="3"/>
            <charset val="128"/>
          </rPr>
          <t>起債権者の職氏名を入力してください。
〔例：○○市長　機構太郎、△△町長　　機構　次郎、□□村長　公営一郎〕</t>
        </r>
      </text>
    </comment>
    <comment ref="AI37" authorId="0" shapeId="0">
      <text>
        <r>
          <rPr>
            <b/>
            <sz val="9"/>
            <color indexed="39"/>
            <rFont val="ＭＳ Ｐゴシック"/>
            <family val="3"/>
            <charset val="128"/>
          </rPr>
          <t xml:space="preserve">正しく入力されると、[エラー]表示が消えます。
必ず[エラー]表示が消えていることを確認してください。
[エラー]と表示されている場合は、下記のエラーリストを参照のうえ、入力内容を再度確認願います。
</t>
        </r>
      </text>
    </comment>
  </commentList>
</comments>
</file>

<file path=xl/comments2.xml><?xml version="1.0" encoding="utf-8"?>
<comments xmlns="http://schemas.openxmlformats.org/spreadsheetml/2006/main">
  <authors>
    <author>長谷川　稔</author>
  </authors>
  <commentList>
    <comment ref="G6" authorId="0" shapeId="0">
      <text>
        <r>
          <rPr>
            <b/>
            <sz val="9"/>
            <color indexed="39"/>
            <rFont val="ＭＳ Ｐゴシック"/>
            <family val="3"/>
            <charset val="128"/>
          </rPr>
          <t>地方公共団体コード（６桁）を入力してください。</t>
        </r>
      </text>
    </comment>
    <comment ref="G9" authorId="0" shapeId="0">
      <text>
        <r>
          <rPr>
            <b/>
            <sz val="9"/>
            <color indexed="39"/>
            <rFont val="ＭＳ Ｐゴシック"/>
            <family val="3"/>
            <charset val="128"/>
          </rPr>
          <t>具体的に記入してください。金額についても、できる限り正確に記入してください。</t>
        </r>
      </text>
    </comment>
    <comment ref="G10" authorId="0" shapeId="0">
      <text/>
    </comment>
    <comment ref="AI55" authorId="0" shapeId="0">
      <text>
        <r>
          <rPr>
            <b/>
            <sz val="9"/>
            <color indexed="39"/>
            <rFont val="ＭＳ Ｐゴシック"/>
            <family val="3"/>
            <charset val="128"/>
          </rPr>
          <t xml:space="preserve">正しく入力されると、[エラー]表示が消えます。
必ず[エラー]表示が消えていることを確認してください。
[エラー]と表示されている場合は、下記のエラーリストを参照のうえ、入力内容を再度確認願います。
</t>
        </r>
        <r>
          <rPr>
            <sz val="9"/>
            <color indexed="39"/>
            <rFont val="ＭＳ Ｐゴシック"/>
            <family val="3"/>
            <charset val="128"/>
          </rPr>
          <t xml:space="preserve">
</t>
        </r>
      </text>
    </comment>
  </commentList>
</comments>
</file>

<file path=xl/comments3.xml><?xml version="1.0" encoding="utf-8"?>
<comments xmlns="http://schemas.openxmlformats.org/spreadsheetml/2006/main">
  <authors>
    <author>長谷川　稔</author>
  </authors>
  <commentList>
    <comment ref="G6" authorId="0" shapeId="0">
      <text>
        <r>
          <rPr>
            <b/>
            <sz val="9"/>
            <color indexed="39"/>
            <rFont val="ＭＳ Ｐゴシック"/>
            <family val="3"/>
            <charset val="128"/>
          </rPr>
          <t>地方公共団体コード（６桁）を入力してください。</t>
        </r>
      </text>
    </comment>
    <comment ref="G9" authorId="0" shapeId="0">
      <text>
        <r>
          <rPr>
            <b/>
            <sz val="9"/>
            <color indexed="39"/>
            <rFont val="ＭＳ Ｐゴシック"/>
            <family val="3"/>
            <charset val="128"/>
          </rPr>
          <t>具体的に記入してください。金額についても、できる限り正確に記入してください。</t>
        </r>
      </text>
    </comment>
    <comment ref="G10" authorId="0" shapeId="0">
      <text/>
    </comment>
    <comment ref="AI53" authorId="0" shapeId="0">
      <text>
        <r>
          <rPr>
            <b/>
            <sz val="9"/>
            <color indexed="39"/>
            <rFont val="ＭＳ Ｐゴシック"/>
            <family val="3"/>
            <charset val="128"/>
          </rPr>
          <t xml:space="preserve">正しく入力されると、[エラー]表示が消えます。
必ず[エラー]表示が消えていることを確認してください。
[エラー]と表示されている場合は、下記のエラーリストを参照のうえ、入力内容を再度確認願います。
</t>
        </r>
      </text>
    </comment>
  </commentList>
</comments>
</file>

<file path=xl/comments4.xml><?xml version="1.0" encoding="utf-8"?>
<comments xmlns="http://schemas.openxmlformats.org/spreadsheetml/2006/main">
  <authors>
    <author>長谷川　稔</author>
  </authors>
  <commentList>
    <comment ref="AH4" authorId="0" shapeId="0">
      <text>
        <r>
          <rPr>
            <b/>
            <sz val="9"/>
            <color indexed="39"/>
            <rFont val="ＭＳ Ｐゴシック"/>
            <family val="3"/>
            <charset val="128"/>
          </rPr>
          <t>捨印も必ず押印してください。</t>
        </r>
      </text>
    </comment>
    <comment ref="Q6" authorId="0" shapeId="0">
      <text>
        <r>
          <rPr>
            <b/>
            <sz val="9"/>
            <color indexed="39"/>
            <rFont val="ＭＳ Ｐゴシック"/>
            <family val="3"/>
            <charset val="128"/>
          </rPr>
          <t>新規又は借換を選択してください。</t>
        </r>
      </text>
    </comment>
    <comment ref="M11" authorId="0" shapeId="0">
      <text>
        <r>
          <rPr>
            <sz val="8"/>
            <color indexed="81"/>
            <rFont val="ＭＳ Ｐゴシック"/>
            <family val="3"/>
            <charset val="128"/>
          </rPr>
          <t>「￥」が無い場合、または金額との間が空いている場合は、注意書きが出ます。</t>
        </r>
      </text>
    </comment>
    <comment ref="V18" authorId="0" shapeId="0">
      <text>
        <r>
          <rPr>
            <b/>
            <sz val="9"/>
            <color indexed="39"/>
            <rFont val="ＭＳ Ｐゴシック"/>
            <family val="3"/>
            <charset val="128"/>
          </rPr>
          <t xml:space="preserve">「設備資金」の場合のみ、（　　　）内に   設備資金とご記入ください。「運転資金」の場合は、（　　　）内に記入は不要です。
</t>
        </r>
      </text>
    </comment>
    <comment ref="W20" authorId="0" shapeId="0">
      <text>
        <r>
          <rPr>
            <b/>
            <sz val="9"/>
            <color indexed="39"/>
            <rFont val="ＭＳ Ｐゴシック"/>
            <family val="3"/>
            <charset val="128"/>
          </rPr>
          <t>事前に機構に連絡した借入日としてください。</t>
        </r>
      </text>
    </comment>
    <comment ref="W21" authorId="0" shapeId="0">
      <text>
        <r>
          <rPr>
            <b/>
            <sz val="9"/>
            <color indexed="39"/>
            <rFont val="ＭＳ Ｐゴシック"/>
            <family val="3"/>
            <charset val="128"/>
          </rPr>
          <t>償還期限は借入日から3か月以内となります。</t>
        </r>
      </text>
    </comment>
    <comment ref="M25" authorId="0" shapeId="0">
      <text>
        <r>
          <rPr>
            <b/>
            <sz val="9"/>
            <color indexed="39"/>
            <rFont val="ＭＳ Ｐゴシック"/>
            <family val="3"/>
            <charset val="128"/>
          </rPr>
          <t>銀行名及び店名を記入してください。</t>
        </r>
      </text>
    </comment>
    <comment ref="AE27" authorId="0" shapeId="0">
      <text>
        <r>
          <rPr>
            <b/>
            <sz val="9"/>
            <color indexed="39"/>
            <rFont val="ＭＳ Ｐゴシック"/>
            <family val="3"/>
            <charset val="128"/>
          </rPr>
          <t xml:space="preserve">口座番号は右詰で記入し、口座番号が７桁に満たない場合は、左側のマスを空欄としてください。
また、預金通帳等に記載された口座番号の先頭に「０」がある場合はそのとおりに記入し、「０」がない場合は、空欄としてください。
</t>
        </r>
      </text>
    </comment>
    <comment ref="P28" authorId="0" shapeId="0">
      <text>
        <r>
          <rPr>
            <b/>
            <sz val="9"/>
            <color indexed="39"/>
            <rFont val="ＭＳ Ｐゴシック"/>
            <family val="3"/>
            <charset val="128"/>
          </rPr>
          <t>口座番号・口座名は必ず、出納担当課にご確認ください。</t>
        </r>
        <r>
          <rPr>
            <sz val="9"/>
            <color indexed="39"/>
            <rFont val="ＭＳ Ｐゴシック"/>
            <family val="3"/>
            <charset val="128"/>
          </rPr>
          <t xml:space="preserve">
</t>
        </r>
      </text>
    </comment>
    <comment ref="N33" authorId="0" shapeId="0">
      <text>
        <r>
          <rPr>
            <sz val="9"/>
            <color indexed="39"/>
            <rFont val="ＭＳ Ｐゴシック"/>
            <family val="3"/>
            <charset val="128"/>
          </rPr>
          <t>申込期限日や借入希望期日ではなく、
申込書類の</t>
        </r>
        <r>
          <rPr>
            <b/>
            <u/>
            <sz val="9"/>
            <color indexed="39"/>
            <rFont val="ＭＳ Ｐゴシック"/>
            <family val="3"/>
            <charset val="128"/>
          </rPr>
          <t>送付日</t>
        </r>
        <r>
          <rPr>
            <sz val="9"/>
            <color indexed="39"/>
            <rFont val="ＭＳ Ｐゴシック"/>
            <family val="3"/>
            <charset val="128"/>
          </rPr>
          <t>を記入してください。</t>
        </r>
      </text>
    </comment>
    <comment ref="S34" authorId="0" shapeId="0">
      <text>
        <r>
          <rPr>
            <b/>
            <sz val="9"/>
            <color indexed="39"/>
            <rFont val="ＭＳ Ｐゴシック"/>
            <family val="3"/>
            <charset val="128"/>
          </rPr>
          <t>都道府県名から記入してください。　〔例：A県B市〕</t>
        </r>
      </text>
    </comment>
    <comment ref="S35" authorId="0" shapeId="0">
      <text>
        <r>
          <rPr>
            <b/>
            <sz val="9"/>
            <color indexed="39"/>
            <rFont val="ＭＳ Ｐゴシック"/>
            <family val="3"/>
            <charset val="128"/>
          </rPr>
          <t>起債権者の職氏名を入力してください。
〔例：○○市長　機構太郎、△△町長　　機構　次郎、□□村長　公営一郎〕</t>
        </r>
      </text>
    </comment>
    <comment ref="AI37" authorId="0" shapeId="0">
      <text>
        <r>
          <rPr>
            <b/>
            <sz val="9"/>
            <color indexed="39"/>
            <rFont val="ＭＳ Ｐゴシック"/>
            <family val="3"/>
            <charset val="128"/>
          </rPr>
          <t xml:space="preserve">正しく入力されると、[エラー]表示が消えます。
必ず[エラー]表示が消えていることを確認してください。
[エラー]と表示されている場合は、下記のエラーリストを参照のうえ、入力内容を再度確認願います。
</t>
        </r>
      </text>
    </comment>
  </commentList>
</comments>
</file>

<file path=xl/comments5.xml><?xml version="1.0" encoding="utf-8"?>
<comments xmlns="http://schemas.openxmlformats.org/spreadsheetml/2006/main">
  <authors>
    <author>長谷川　稔</author>
  </authors>
  <commentList>
    <comment ref="G6" authorId="0" shapeId="0">
      <text>
        <r>
          <rPr>
            <b/>
            <sz val="9"/>
            <color indexed="39"/>
            <rFont val="ＭＳ Ｐゴシック"/>
            <family val="3"/>
            <charset val="128"/>
          </rPr>
          <t>地方公共団体コード（６桁）を入力してください。</t>
        </r>
      </text>
    </comment>
    <comment ref="G9" authorId="0" shapeId="0">
      <text>
        <r>
          <rPr>
            <b/>
            <sz val="9"/>
            <color indexed="39"/>
            <rFont val="ＭＳ Ｐゴシック"/>
            <family val="3"/>
            <charset val="128"/>
          </rPr>
          <t>具体的に記入してください。金額についても、できる限り正確に記入してください。</t>
        </r>
      </text>
    </comment>
    <comment ref="G10" authorId="0" shapeId="0">
      <text/>
    </comment>
    <comment ref="AI55" authorId="0" shapeId="0">
      <text>
        <r>
          <rPr>
            <b/>
            <sz val="9"/>
            <color indexed="39"/>
            <rFont val="ＭＳ Ｐゴシック"/>
            <family val="3"/>
            <charset val="128"/>
          </rPr>
          <t xml:space="preserve">正しく入力されると、[エラー]表示が消えます。
必ず[エラー]表示が消えていることを確認してください。
[エラー]と表示されている場合は、下記のエラーリストを参照のうえ、入力内容を再度確認願います。
</t>
        </r>
        <r>
          <rPr>
            <sz val="9"/>
            <color indexed="39"/>
            <rFont val="ＭＳ Ｐゴシック"/>
            <family val="3"/>
            <charset val="128"/>
          </rPr>
          <t xml:space="preserve">
</t>
        </r>
      </text>
    </comment>
  </commentList>
</comments>
</file>

<file path=xl/comments6.xml><?xml version="1.0" encoding="utf-8"?>
<comments xmlns="http://schemas.openxmlformats.org/spreadsheetml/2006/main">
  <authors>
    <author>長谷川　稔</author>
  </authors>
  <commentList>
    <comment ref="G6" authorId="0" shapeId="0">
      <text>
        <r>
          <rPr>
            <b/>
            <sz val="9"/>
            <color indexed="39"/>
            <rFont val="ＭＳ Ｐゴシック"/>
            <family val="3"/>
            <charset val="128"/>
          </rPr>
          <t>地方公共団体コード（６桁）を入力してください。</t>
        </r>
      </text>
    </comment>
    <comment ref="G9" authorId="0" shapeId="0">
      <text>
        <r>
          <rPr>
            <b/>
            <sz val="9"/>
            <color indexed="39"/>
            <rFont val="ＭＳ Ｐゴシック"/>
            <family val="3"/>
            <charset val="128"/>
          </rPr>
          <t>具体的に記入してください。金額についても、できる限り正確に記入してください。</t>
        </r>
      </text>
    </comment>
    <comment ref="G10" authorId="0" shapeId="0">
      <text/>
    </comment>
    <comment ref="AI53" authorId="0" shapeId="0">
      <text>
        <r>
          <rPr>
            <b/>
            <sz val="9"/>
            <color indexed="39"/>
            <rFont val="ＭＳ Ｐゴシック"/>
            <family val="3"/>
            <charset val="128"/>
          </rPr>
          <t xml:space="preserve">正しく入力されると、[エラー]表示が消えます。
必ず[エラー]表示が消えていることを確認してください。
[エラー]と表示されている場合は、下記のエラーリストを参照のうえ、入力内容を再度確認願います。
</t>
        </r>
      </text>
    </comment>
  </commentList>
</comments>
</file>

<file path=xl/sharedStrings.xml><?xml version="1.0" encoding="utf-8"?>
<sst xmlns="http://schemas.openxmlformats.org/spreadsheetml/2006/main" count="1021" uniqueCount="236">
  <si>
    <t>）</t>
    <phoneticPr fontId="1"/>
  </si>
  <si>
    <t>借入金額</t>
    <rPh sb="0" eb="2">
      <t>カリイレ</t>
    </rPh>
    <rPh sb="2" eb="4">
      <t>キンガク</t>
    </rPh>
    <phoneticPr fontId="1"/>
  </si>
  <si>
    <t>平成</t>
    <rPh sb="0" eb="2">
      <t>ヘイセイ</t>
    </rPh>
    <phoneticPr fontId="1"/>
  </si>
  <si>
    <t>十億</t>
    <rPh sb="0" eb="2">
      <t>ジュウオク</t>
    </rPh>
    <phoneticPr fontId="1"/>
  </si>
  <si>
    <t>百万</t>
    <rPh sb="0" eb="2">
      <t>ヒャクマン</t>
    </rPh>
    <phoneticPr fontId="1"/>
  </si>
  <si>
    <t>千</t>
    <rPh sb="0" eb="1">
      <t>セン</t>
    </rPh>
    <phoneticPr fontId="1"/>
  </si>
  <si>
    <t>円</t>
    <rPh sb="0" eb="1">
      <t>エン</t>
    </rPh>
    <phoneticPr fontId="1"/>
  </si>
  <si>
    <t>千円</t>
    <rPh sb="0" eb="2">
      <t>センエン</t>
    </rPh>
    <phoneticPr fontId="1"/>
  </si>
  <si>
    <t>資金の用途</t>
    <rPh sb="0" eb="2">
      <t>シキン</t>
    </rPh>
    <rPh sb="3" eb="5">
      <t>ヨウト</t>
    </rPh>
    <phoneticPr fontId="1"/>
  </si>
  <si>
    <t>事業</t>
    <rPh sb="0" eb="2">
      <t>ジギョウ</t>
    </rPh>
    <phoneticPr fontId="1"/>
  </si>
  <si>
    <t>（</t>
    <phoneticPr fontId="1"/>
  </si>
  <si>
    <t>利率</t>
    <rPh sb="0" eb="2">
      <t>リリツ</t>
    </rPh>
    <phoneticPr fontId="1"/>
  </si>
  <si>
    <t>借入希望期日</t>
    <rPh sb="0" eb="2">
      <t>カリイレ</t>
    </rPh>
    <rPh sb="2" eb="4">
      <t>キボウ</t>
    </rPh>
    <rPh sb="4" eb="6">
      <t>キジツ</t>
    </rPh>
    <phoneticPr fontId="1"/>
  </si>
  <si>
    <t>年</t>
    <rPh sb="0" eb="1">
      <t>ネン</t>
    </rPh>
    <phoneticPr fontId="1"/>
  </si>
  <si>
    <t>月</t>
    <rPh sb="0" eb="1">
      <t>ガツ</t>
    </rPh>
    <phoneticPr fontId="1"/>
  </si>
  <si>
    <t>日</t>
    <rPh sb="0" eb="1">
      <t>ヒ</t>
    </rPh>
    <phoneticPr fontId="1"/>
  </si>
  <si>
    <t>資金の交付を受ける
金融機関</t>
    <rPh sb="0" eb="2">
      <t>シキン</t>
    </rPh>
    <rPh sb="3" eb="5">
      <t>コウフ</t>
    </rPh>
    <rPh sb="6" eb="7">
      <t>ウ</t>
    </rPh>
    <rPh sb="10" eb="12">
      <t>キンユウ</t>
    </rPh>
    <rPh sb="12" eb="14">
      <t>キカン</t>
    </rPh>
    <phoneticPr fontId="1"/>
  </si>
  <si>
    <t>預金種別</t>
    <rPh sb="0" eb="2">
      <t>ヨキン</t>
    </rPh>
    <rPh sb="2" eb="4">
      <t>シュベツ</t>
    </rPh>
    <phoneticPr fontId="1"/>
  </si>
  <si>
    <t>口座名</t>
    <rPh sb="0" eb="3">
      <t>コウザメイ</t>
    </rPh>
    <phoneticPr fontId="1"/>
  </si>
  <si>
    <t>口座番号</t>
    <rPh sb="0" eb="2">
      <t>コウザ</t>
    </rPh>
    <rPh sb="2" eb="4">
      <t>バンゴウ</t>
    </rPh>
    <phoneticPr fontId="1"/>
  </si>
  <si>
    <t>団体名</t>
    <rPh sb="0" eb="2">
      <t>ダンタイ</t>
    </rPh>
    <rPh sb="2" eb="3">
      <t>メイ</t>
    </rPh>
    <phoneticPr fontId="1"/>
  </si>
  <si>
    <t>職氏名</t>
    <rPh sb="0" eb="1">
      <t>ショク</t>
    </rPh>
    <rPh sb="1" eb="3">
      <t>シメイ</t>
    </rPh>
    <phoneticPr fontId="1"/>
  </si>
  <si>
    <t>印</t>
    <rPh sb="0" eb="1">
      <t>イン</t>
    </rPh>
    <phoneticPr fontId="1"/>
  </si>
  <si>
    <t>（記入しないこと）</t>
    <rPh sb="1" eb="3">
      <t>キニュウ</t>
    </rPh>
    <phoneticPr fontId="1"/>
  </si>
  <si>
    <t>捨　印</t>
    <rPh sb="0" eb="1">
      <t>シャ</t>
    </rPh>
    <rPh sb="2" eb="3">
      <t>イン</t>
    </rPh>
    <phoneticPr fontId="1"/>
  </si>
  <si>
    <t>第　　　　号</t>
    <rPh sb="0" eb="1">
      <t>ダイ</t>
    </rPh>
    <rPh sb="5" eb="6">
      <t>ゴウ</t>
    </rPh>
    <phoneticPr fontId="1"/>
  </si>
  <si>
    <t>短期貸付借入申込書</t>
    <rPh sb="0" eb="2">
      <t>タンキ</t>
    </rPh>
    <rPh sb="2" eb="4">
      <t>カシツケ</t>
    </rPh>
    <rPh sb="4" eb="6">
      <t>カリイレ</t>
    </rPh>
    <rPh sb="6" eb="8">
      <t>モウシコミ</t>
    </rPh>
    <rPh sb="8" eb="9">
      <t>ショ</t>
    </rPh>
    <phoneticPr fontId="1"/>
  </si>
  <si>
    <t>借換を希望する
既借入額等</t>
    <rPh sb="0" eb="2">
      <t>カリカ</t>
    </rPh>
    <rPh sb="3" eb="5">
      <t>キボウ</t>
    </rPh>
    <rPh sb="8" eb="9">
      <t>キ</t>
    </rPh>
    <rPh sb="9" eb="11">
      <t>カリイレ</t>
    </rPh>
    <rPh sb="11" eb="12">
      <t>ガク</t>
    </rPh>
    <rPh sb="12" eb="13">
      <t>トウ</t>
    </rPh>
    <phoneticPr fontId="1"/>
  </si>
  <si>
    <t>借入日</t>
    <rPh sb="0" eb="3">
      <t>カリイレビ</t>
    </rPh>
    <phoneticPr fontId="1"/>
  </si>
  <si>
    <t>償還日</t>
    <rPh sb="0" eb="3">
      <t>ショウカンビ</t>
    </rPh>
    <phoneticPr fontId="1"/>
  </si>
  <si>
    <t>既借入額</t>
    <rPh sb="0" eb="1">
      <t>キ</t>
    </rPh>
    <rPh sb="1" eb="3">
      <t>カリイレ</t>
    </rPh>
    <rPh sb="3" eb="4">
      <t>ガク</t>
    </rPh>
    <phoneticPr fontId="1"/>
  </si>
  <si>
    <t>貸付日における地方公共団体金融機構貸付規程第１９条で定めるところによる利率</t>
    <rPh sb="0" eb="3">
      <t>カシツケビ</t>
    </rPh>
    <rPh sb="7" eb="9">
      <t>チホウ</t>
    </rPh>
    <rPh sb="9" eb="11">
      <t>コウキョウ</t>
    </rPh>
    <rPh sb="11" eb="13">
      <t>ダンタイ</t>
    </rPh>
    <rPh sb="13" eb="15">
      <t>キンユウ</t>
    </rPh>
    <rPh sb="15" eb="17">
      <t>キコウ</t>
    </rPh>
    <rPh sb="17" eb="19">
      <t>カシツケ</t>
    </rPh>
    <rPh sb="19" eb="21">
      <t>キテイ</t>
    </rPh>
    <rPh sb="21" eb="22">
      <t>ダイ</t>
    </rPh>
    <rPh sb="24" eb="25">
      <t>ジョウ</t>
    </rPh>
    <rPh sb="26" eb="27">
      <t>サダ</t>
    </rPh>
    <rPh sb="35" eb="37">
      <t>リリツ</t>
    </rPh>
    <phoneticPr fontId="1"/>
  </si>
  <si>
    <t>償還予定期限</t>
    <rPh sb="0" eb="2">
      <t>ショウカン</t>
    </rPh>
    <rPh sb="2" eb="4">
      <t>ヨテイ</t>
    </rPh>
    <rPh sb="4" eb="6">
      <t>キゲン</t>
    </rPh>
    <phoneticPr fontId="1"/>
  </si>
  <si>
    <t>償還財源</t>
    <rPh sb="0" eb="2">
      <t>ショウカン</t>
    </rPh>
    <rPh sb="2" eb="4">
      <t>ザイゲン</t>
    </rPh>
    <phoneticPr fontId="1"/>
  </si>
  <si>
    <t>利息の支払
方法及び期日</t>
    <rPh sb="0" eb="2">
      <t>リソク</t>
    </rPh>
    <rPh sb="3" eb="5">
      <t>シハラ</t>
    </rPh>
    <rPh sb="6" eb="8">
      <t>ホウホウ</t>
    </rPh>
    <rPh sb="8" eb="9">
      <t>オヨ</t>
    </rPh>
    <rPh sb="10" eb="12">
      <t>キジツ</t>
    </rPh>
    <phoneticPr fontId="1"/>
  </si>
  <si>
    <t>元金償還の日において、借入日の翌日から元金償還の日までの日数に応じ支払うものとする。</t>
    <rPh sb="0" eb="2">
      <t>ガンキン</t>
    </rPh>
    <rPh sb="2" eb="4">
      <t>ショウカン</t>
    </rPh>
    <rPh sb="5" eb="6">
      <t>ヒ</t>
    </rPh>
    <rPh sb="11" eb="14">
      <t>カリイレビ</t>
    </rPh>
    <rPh sb="15" eb="17">
      <t>ヨクジツ</t>
    </rPh>
    <rPh sb="19" eb="21">
      <t>ガンキン</t>
    </rPh>
    <rPh sb="21" eb="23">
      <t>ショウカン</t>
    </rPh>
    <rPh sb="24" eb="25">
      <t>ヒ</t>
    </rPh>
    <rPh sb="28" eb="30">
      <t>ニッスウ</t>
    </rPh>
    <rPh sb="31" eb="32">
      <t>オウ</t>
    </rPh>
    <rPh sb="33" eb="35">
      <t>シハラ</t>
    </rPh>
    <phoneticPr fontId="1"/>
  </si>
  <si>
    <t>団体名:</t>
    <rPh sb="0" eb="2">
      <t>ダンタイ</t>
    </rPh>
    <rPh sb="2" eb="3">
      <t>メイ</t>
    </rPh>
    <phoneticPr fontId="1"/>
  </si>
  <si>
    <t>担当部署名:</t>
    <rPh sb="0" eb="2">
      <t>タントウ</t>
    </rPh>
    <rPh sb="2" eb="4">
      <t>ブショ</t>
    </rPh>
    <rPh sb="4" eb="5">
      <t>メイ</t>
    </rPh>
    <phoneticPr fontId="1"/>
  </si>
  <si>
    <t>TEL:</t>
    <phoneticPr fontId="1"/>
  </si>
  <si>
    <t>内線:</t>
    <rPh sb="0" eb="2">
      <t>ナイセン</t>
    </rPh>
    <phoneticPr fontId="1"/>
  </si>
  <si>
    <t>申込区分</t>
    <rPh sb="0" eb="2">
      <t>モウシコ</t>
    </rPh>
    <rPh sb="2" eb="4">
      <t>クブン</t>
    </rPh>
    <phoneticPr fontId="1"/>
  </si>
  <si>
    <t>団体コード:</t>
    <rPh sb="0" eb="2">
      <t>ダンタイ</t>
    </rPh>
    <phoneticPr fontId="1"/>
  </si>
  <si>
    <t>担当者氏名:</t>
    <rPh sb="0" eb="3">
      <t>タントウシャ</t>
    </rPh>
    <rPh sb="3" eb="5">
      <t>シメイ</t>
    </rPh>
    <phoneticPr fontId="1"/>
  </si>
  <si>
    <t>E-mail:</t>
    <phoneticPr fontId="1"/>
  </si>
  <si>
    <t>事業名</t>
    <rPh sb="0" eb="2">
      <t>ジギョウ</t>
    </rPh>
    <rPh sb="2" eb="3">
      <t>メイ</t>
    </rPh>
    <phoneticPr fontId="1"/>
  </si>
  <si>
    <t>借入希望額</t>
    <rPh sb="0" eb="2">
      <t>カリイレ</t>
    </rPh>
    <rPh sb="2" eb="4">
      <t>キボウ</t>
    </rPh>
    <rPh sb="4" eb="5">
      <t>ガク</t>
    </rPh>
    <phoneticPr fontId="1"/>
  </si>
  <si>
    <t>資金区分</t>
    <rPh sb="0" eb="2">
      <t>シキン</t>
    </rPh>
    <rPh sb="2" eb="4">
      <t>クブン</t>
    </rPh>
    <phoneticPr fontId="1"/>
  </si>
  <si>
    <t>資金を必要
とする理由</t>
    <rPh sb="0" eb="2">
      <t>シキン</t>
    </rPh>
    <rPh sb="3" eb="5">
      <t>ヒツヨウ</t>
    </rPh>
    <rPh sb="9" eb="11">
      <t>リユウ</t>
    </rPh>
    <phoneticPr fontId="1"/>
  </si>
  <si>
    <t>一時借入金の状況</t>
    <phoneticPr fontId="1"/>
  </si>
  <si>
    <t>（</t>
    <phoneticPr fontId="1"/>
  </si>
  <si>
    <t>日現在</t>
    <rPh sb="0" eb="1">
      <t>ヒ</t>
    </rPh>
    <rPh sb="1" eb="3">
      <t>ゲンザイ</t>
    </rPh>
    <phoneticPr fontId="1"/>
  </si>
  <si>
    <t>）</t>
    <phoneticPr fontId="1"/>
  </si>
  <si>
    <t>利率（年利）</t>
    <rPh sb="0" eb="2">
      <t>リリツ</t>
    </rPh>
    <rPh sb="3" eb="5">
      <t>ネンリ</t>
    </rPh>
    <phoneticPr fontId="1"/>
  </si>
  <si>
    <t>備考</t>
    <rPh sb="0" eb="2">
      <t>ビコウ</t>
    </rPh>
    <phoneticPr fontId="1"/>
  </si>
  <si>
    <t>①</t>
    <phoneticPr fontId="1"/>
  </si>
  <si>
    <t>.</t>
    <phoneticPr fontId="1"/>
  </si>
  <si>
    <t>％</t>
    <phoneticPr fontId="1"/>
  </si>
  <si>
    <t>自 平成</t>
    <rPh sb="0" eb="1">
      <t>ジ</t>
    </rPh>
    <rPh sb="2" eb="4">
      <t>ヘイセイ</t>
    </rPh>
    <phoneticPr fontId="1"/>
  </si>
  <si>
    <t>至 平成</t>
    <rPh sb="0" eb="1">
      <t>イタ</t>
    </rPh>
    <rPh sb="2" eb="4">
      <t>ヘイセイ</t>
    </rPh>
    <phoneticPr fontId="1"/>
  </si>
  <si>
    <t>②</t>
    <phoneticPr fontId="1"/>
  </si>
  <si>
    <t>.</t>
    <phoneticPr fontId="1"/>
  </si>
  <si>
    <t>％</t>
    <phoneticPr fontId="1"/>
  </si>
  <si>
    <t>③</t>
    <phoneticPr fontId="1"/>
  </si>
  <si>
    <t>④</t>
    <phoneticPr fontId="1"/>
  </si>
  <si>
    <t>⑤</t>
    <phoneticPr fontId="1"/>
  </si>
  <si>
    <t>⑥</t>
    <phoneticPr fontId="1"/>
  </si>
  <si>
    <t>予算に定める一時借入金の限度額</t>
    <rPh sb="0" eb="2">
      <t>ヨサン</t>
    </rPh>
    <rPh sb="3" eb="4">
      <t>サダ</t>
    </rPh>
    <rPh sb="6" eb="8">
      <t>イチジ</t>
    </rPh>
    <rPh sb="8" eb="10">
      <t>カリイレ</t>
    </rPh>
    <rPh sb="10" eb="11">
      <t>キン</t>
    </rPh>
    <rPh sb="12" eb="14">
      <t>ゲンド</t>
    </rPh>
    <rPh sb="14" eb="15">
      <t>ガク</t>
    </rPh>
    <phoneticPr fontId="1"/>
  </si>
  <si>
    <t>資金計画</t>
    <phoneticPr fontId="1"/>
  </si>
  <si>
    <t>（単位：千円）</t>
    <rPh sb="1" eb="3">
      <t>タンイ</t>
    </rPh>
    <rPh sb="4" eb="6">
      <t>センエン</t>
    </rPh>
    <phoneticPr fontId="1"/>
  </si>
  <si>
    <t>前年度決算
（見込）額</t>
    <rPh sb="0" eb="3">
      <t>ゼンネンド</t>
    </rPh>
    <rPh sb="3" eb="5">
      <t>ケッサン</t>
    </rPh>
    <rPh sb="7" eb="9">
      <t>ミコミ</t>
    </rPh>
    <rPh sb="10" eb="11">
      <t>ガク</t>
    </rPh>
    <phoneticPr fontId="1"/>
  </si>
  <si>
    <t>本年度予算
（見込）額</t>
    <rPh sb="0" eb="3">
      <t>ホンネンド</t>
    </rPh>
    <rPh sb="3" eb="5">
      <t>ヨサン</t>
    </rPh>
    <rPh sb="7" eb="9">
      <t>ミコミ</t>
    </rPh>
    <rPh sb="10" eb="11">
      <t>ガク</t>
    </rPh>
    <phoneticPr fontId="1"/>
  </si>
  <si>
    <t>借入の前月
までの実績</t>
    <rPh sb="0" eb="2">
      <t>カリイレ</t>
    </rPh>
    <rPh sb="3" eb="5">
      <t>ゼンゲツ</t>
    </rPh>
    <rPh sb="9" eb="11">
      <t>ジッセキ</t>
    </rPh>
    <phoneticPr fontId="1"/>
  </si>
  <si>
    <t>収入</t>
    <rPh sb="0" eb="2">
      <t>シュウニュウ</t>
    </rPh>
    <phoneticPr fontId="1"/>
  </si>
  <si>
    <t>(1)</t>
    <phoneticPr fontId="1"/>
  </si>
  <si>
    <t>前年度(前月)からの繰越額</t>
    <rPh sb="0" eb="3">
      <t>ゼンネンド</t>
    </rPh>
    <rPh sb="4" eb="6">
      <t>ゼンゲツ</t>
    </rPh>
    <rPh sb="10" eb="12">
      <t>クリコシ</t>
    </rPh>
    <rPh sb="12" eb="13">
      <t>ガク</t>
    </rPh>
    <phoneticPr fontId="1"/>
  </si>
  <si>
    <t>※</t>
    <phoneticPr fontId="1"/>
  </si>
  <si>
    <t>(2)</t>
  </si>
  <si>
    <t>営業収益</t>
    <rPh sb="0" eb="2">
      <t>エイギョウ</t>
    </rPh>
    <rPh sb="2" eb="4">
      <t>シュウエキ</t>
    </rPh>
    <phoneticPr fontId="1"/>
  </si>
  <si>
    <t>(3)</t>
  </si>
  <si>
    <t>企業債</t>
    <rPh sb="0" eb="2">
      <t>キギョウ</t>
    </rPh>
    <rPh sb="2" eb="3">
      <t>サイ</t>
    </rPh>
    <phoneticPr fontId="1"/>
  </si>
  <si>
    <t>機構</t>
    <rPh sb="0" eb="2">
      <t>キコウ</t>
    </rPh>
    <phoneticPr fontId="1"/>
  </si>
  <si>
    <t>その他</t>
    <rPh sb="2" eb="3">
      <t>タ</t>
    </rPh>
    <phoneticPr fontId="1"/>
  </si>
  <si>
    <t>(4)</t>
  </si>
  <si>
    <t>出資金</t>
    <rPh sb="0" eb="3">
      <t>シュッシキン</t>
    </rPh>
    <phoneticPr fontId="1"/>
  </si>
  <si>
    <t>(5)</t>
  </si>
  <si>
    <t>他会計長期借入金</t>
    <rPh sb="0" eb="1">
      <t>タ</t>
    </rPh>
    <rPh sb="1" eb="3">
      <t>カイケイ</t>
    </rPh>
    <rPh sb="3" eb="5">
      <t>チョウキ</t>
    </rPh>
    <rPh sb="5" eb="7">
      <t>カリイレ</t>
    </rPh>
    <rPh sb="7" eb="8">
      <t>キン</t>
    </rPh>
    <phoneticPr fontId="1"/>
  </si>
  <si>
    <t>(6)</t>
  </si>
  <si>
    <t>補助金・負担金</t>
    <rPh sb="0" eb="3">
      <t>ホジョキン</t>
    </rPh>
    <rPh sb="4" eb="7">
      <t>フタンキン</t>
    </rPh>
    <phoneticPr fontId="1"/>
  </si>
  <si>
    <t>(7)</t>
  </si>
  <si>
    <t>過年度未収金</t>
    <rPh sb="0" eb="3">
      <t>カネンド</t>
    </rPh>
    <rPh sb="3" eb="6">
      <t>ミシュウキン</t>
    </rPh>
    <phoneticPr fontId="1"/>
  </si>
  <si>
    <t>(8)</t>
  </si>
  <si>
    <t>支出</t>
    <rPh sb="0" eb="2">
      <t>シシュツ</t>
    </rPh>
    <phoneticPr fontId="1"/>
  </si>
  <si>
    <t>(1)</t>
    <phoneticPr fontId="1"/>
  </si>
  <si>
    <t>営業費用</t>
    <rPh sb="0" eb="2">
      <t>エイギョウ</t>
    </rPh>
    <rPh sb="2" eb="4">
      <t>ヒヨウ</t>
    </rPh>
    <phoneticPr fontId="1"/>
  </si>
  <si>
    <t>建設改良費</t>
    <rPh sb="0" eb="2">
      <t>ケンセツ</t>
    </rPh>
    <rPh sb="2" eb="4">
      <t>カイリョウ</t>
    </rPh>
    <rPh sb="4" eb="5">
      <t>ヒ</t>
    </rPh>
    <phoneticPr fontId="1"/>
  </si>
  <si>
    <t>支払利息</t>
    <rPh sb="0" eb="2">
      <t>シハライ</t>
    </rPh>
    <rPh sb="2" eb="4">
      <t>リソク</t>
    </rPh>
    <phoneticPr fontId="1"/>
  </si>
  <si>
    <t>企業債等長期借入返還金</t>
    <rPh sb="0" eb="2">
      <t>キギョウ</t>
    </rPh>
    <rPh sb="2" eb="3">
      <t>サイ</t>
    </rPh>
    <rPh sb="3" eb="4">
      <t>トウ</t>
    </rPh>
    <rPh sb="4" eb="6">
      <t>チョウキ</t>
    </rPh>
    <rPh sb="6" eb="8">
      <t>カリイレ</t>
    </rPh>
    <rPh sb="8" eb="11">
      <t>ヘンカンキン</t>
    </rPh>
    <phoneticPr fontId="1"/>
  </si>
  <si>
    <t>貯蔵品</t>
    <rPh sb="0" eb="3">
      <t>チョゾウヒン</t>
    </rPh>
    <phoneticPr fontId="1"/>
  </si>
  <si>
    <t>過年度未払金</t>
    <rPh sb="0" eb="3">
      <t>カネンド</t>
    </rPh>
    <rPh sb="3" eb="5">
      <t>ミハラ</t>
    </rPh>
    <rPh sb="5" eb="6">
      <t>キン</t>
    </rPh>
    <phoneticPr fontId="1"/>
  </si>
  <si>
    <t>(7)</t>
    <phoneticPr fontId="1"/>
  </si>
  <si>
    <t>収支差額　Ａ－Ｂ</t>
    <rPh sb="0" eb="3">
      <t>シュウシサ</t>
    </rPh>
    <rPh sb="3" eb="4">
      <t>ガク</t>
    </rPh>
    <phoneticPr fontId="1"/>
  </si>
  <si>
    <t>一時借入金</t>
    <rPh sb="0" eb="2">
      <t>イチジ</t>
    </rPh>
    <rPh sb="2" eb="4">
      <t>カリイレ</t>
    </rPh>
    <rPh sb="4" eb="5">
      <t>キン</t>
    </rPh>
    <phoneticPr fontId="1"/>
  </si>
  <si>
    <t>借入額　Ｃ</t>
    <rPh sb="0" eb="2">
      <t>カリイレ</t>
    </rPh>
    <rPh sb="2" eb="3">
      <t>ガク</t>
    </rPh>
    <phoneticPr fontId="1"/>
  </si>
  <si>
    <t>☆</t>
    <phoneticPr fontId="1"/>
  </si>
  <si>
    <t>返還額　Ｄ</t>
    <rPh sb="0" eb="3">
      <t>ヘンカンガク</t>
    </rPh>
    <phoneticPr fontId="1"/>
  </si>
  <si>
    <t>月末資金残高　Ａ－Ｂ＋Ｃ－Ｄ</t>
    <rPh sb="0" eb="2">
      <t>ゲツマツ</t>
    </rPh>
    <rPh sb="2" eb="4">
      <t>シキン</t>
    </rPh>
    <rPh sb="4" eb="6">
      <t>ザンダカ</t>
    </rPh>
    <phoneticPr fontId="1"/>
  </si>
  <si>
    <t>※</t>
    <phoneticPr fontId="1"/>
  </si>
  <si>
    <t>資金計画</t>
    <phoneticPr fontId="1"/>
  </si>
  <si>
    <t>(1)</t>
    <phoneticPr fontId="1"/>
  </si>
  <si>
    <t>※</t>
    <phoneticPr fontId="1"/>
  </si>
  <si>
    <t>事業収入</t>
    <rPh sb="0" eb="2">
      <t>ジギョウ</t>
    </rPh>
    <rPh sb="2" eb="4">
      <t>シュウニュウ</t>
    </rPh>
    <phoneticPr fontId="1"/>
  </si>
  <si>
    <t>(3)</t>
    <phoneticPr fontId="1"/>
  </si>
  <si>
    <t>補助金・負担金又は分担金</t>
    <rPh sb="0" eb="3">
      <t>ホジョキン</t>
    </rPh>
    <rPh sb="4" eb="7">
      <t>フタンキン</t>
    </rPh>
    <rPh sb="7" eb="8">
      <t>マタ</t>
    </rPh>
    <rPh sb="9" eb="12">
      <t>ブンタンキン</t>
    </rPh>
    <phoneticPr fontId="1"/>
  </si>
  <si>
    <t>繰入金</t>
    <rPh sb="0" eb="2">
      <t>クリイレ</t>
    </rPh>
    <rPh sb="2" eb="3">
      <t>キン</t>
    </rPh>
    <phoneticPr fontId="1"/>
  </si>
  <si>
    <t>(5)</t>
    <phoneticPr fontId="1"/>
  </si>
  <si>
    <t>地方債</t>
    <rPh sb="0" eb="3">
      <t>チホウサイ</t>
    </rPh>
    <phoneticPr fontId="1"/>
  </si>
  <si>
    <t>翌年度歳入繰上充用金</t>
    <rPh sb="0" eb="3">
      <t>ヨクネンド</t>
    </rPh>
    <rPh sb="3" eb="5">
      <t>サイニュウ</t>
    </rPh>
    <rPh sb="5" eb="7">
      <t>クリアゲ</t>
    </rPh>
    <rPh sb="7" eb="9">
      <t>ジュウヨウ</t>
    </rPh>
    <rPh sb="9" eb="10">
      <t>キン</t>
    </rPh>
    <phoneticPr fontId="1"/>
  </si>
  <si>
    <t>(1)</t>
    <phoneticPr fontId="1"/>
  </si>
  <si>
    <t>(2)</t>
    <phoneticPr fontId="1"/>
  </si>
  <si>
    <t>経常費</t>
    <rPh sb="0" eb="2">
      <t>ケイジョウ</t>
    </rPh>
    <phoneticPr fontId="1"/>
  </si>
  <si>
    <t>人件費</t>
    <rPh sb="0" eb="3">
      <t>ジンケンヒ</t>
    </rPh>
    <phoneticPr fontId="1"/>
  </si>
  <si>
    <t>公債費</t>
    <rPh sb="0" eb="3">
      <t>コウサイヒ</t>
    </rPh>
    <phoneticPr fontId="1"/>
  </si>
  <si>
    <t>(4)</t>
    <phoneticPr fontId="1"/>
  </si>
  <si>
    <t>前年度歳出繰上充用金</t>
    <rPh sb="0" eb="3">
      <t>ゼンネンド</t>
    </rPh>
    <rPh sb="3" eb="5">
      <t>サイシュツ</t>
    </rPh>
    <rPh sb="5" eb="7">
      <t>クリアゲ</t>
    </rPh>
    <rPh sb="7" eb="9">
      <t>ジュウヨウ</t>
    </rPh>
    <rPh sb="9" eb="10">
      <t>キン</t>
    </rPh>
    <phoneticPr fontId="1"/>
  </si>
  <si>
    <t>(5)</t>
    <phoneticPr fontId="1"/>
  </si>
  <si>
    <t>※</t>
    <phoneticPr fontId="1"/>
  </si>
  <si>
    <t>月</t>
    <rPh sb="0" eb="1">
      <t>ガツ</t>
    </rPh>
    <phoneticPr fontId="8"/>
  </si>
  <si>
    <t>（借入月）</t>
    <rPh sb="1" eb="3">
      <t>カリイレ</t>
    </rPh>
    <rPh sb="3" eb="4">
      <t>ゲツ</t>
    </rPh>
    <phoneticPr fontId="8"/>
  </si>
  <si>
    <t>月</t>
    <rPh sb="0" eb="1">
      <t>ゲツ</t>
    </rPh>
    <phoneticPr fontId="8"/>
  </si>
  <si>
    <t>口座番号判定</t>
    <rPh sb="0" eb="2">
      <t>コウザ</t>
    </rPh>
    <rPh sb="2" eb="4">
      <t>バンゴウ</t>
    </rPh>
    <rPh sb="4" eb="6">
      <t>ハンテイ</t>
    </rPh>
    <phoneticPr fontId="1"/>
  </si>
  <si>
    <t>口座番号（逆）</t>
    <rPh sb="0" eb="2">
      <t>コウザ</t>
    </rPh>
    <rPh sb="2" eb="4">
      <t>バンゴウ</t>
    </rPh>
    <rPh sb="5" eb="6">
      <t>ギャク</t>
    </rPh>
    <phoneticPr fontId="1"/>
  </si>
  <si>
    <t>貸付日一覧</t>
    <rPh sb="0" eb="3">
      <t>カシツケビ</t>
    </rPh>
    <rPh sb="3" eb="5">
      <t>イチラン</t>
    </rPh>
    <phoneticPr fontId="1"/>
  </si>
  <si>
    <t>月</t>
    <rPh sb="0" eb="1">
      <t>ツキ</t>
    </rPh>
    <phoneticPr fontId="1"/>
  </si>
  <si>
    <t>定義名</t>
    <rPh sb="0" eb="2">
      <t>テイギ</t>
    </rPh>
    <rPh sb="2" eb="3">
      <t>メイ</t>
    </rPh>
    <phoneticPr fontId="1"/>
  </si>
  <si>
    <t>借入期日</t>
    <rPh sb="0" eb="2">
      <t>カリイレ</t>
    </rPh>
    <rPh sb="2" eb="4">
      <t>キジツ</t>
    </rPh>
    <phoneticPr fontId="1"/>
  </si>
  <si>
    <t>借入月</t>
    <rPh sb="0" eb="2">
      <t>カリイレ</t>
    </rPh>
    <rPh sb="2" eb="3">
      <t>ヅキ</t>
    </rPh>
    <phoneticPr fontId="1"/>
  </si>
  <si>
    <t>千円</t>
    <rPh sb="0" eb="2">
      <t>センエン</t>
    </rPh>
    <phoneticPr fontId="31"/>
  </si>
  <si>
    <t>適用先</t>
    <rPh sb="0" eb="2">
      <t>テキヨウ</t>
    </rPh>
    <rPh sb="2" eb="3">
      <t>サキ</t>
    </rPh>
    <phoneticPr fontId="1"/>
  </si>
  <si>
    <t>借入金額</t>
    <rPh sb="0" eb="2">
      <t>カリイ</t>
    </rPh>
    <rPh sb="2" eb="4">
      <t>キンガク</t>
    </rPh>
    <phoneticPr fontId="1"/>
  </si>
  <si>
    <t>様式第１１－２号</t>
    <rPh sb="0" eb="2">
      <t>ヨウシキ</t>
    </rPh>
    <rPh sb="2" eb="3">
      <t>ダイ</t>
    </rPh>
    <rPh sb="7" eb="8">
      <t>ゴウ</t>
    </rPh>
    <phoneticPr fontId="1"/>
  </si>
  <si>
    <t>借入希望期日</t>
    <rPh sb="0" eb="2">
      <t>カリイ</t>
    </rPh>
    <rPh sb="2" eb="4">
      <t>キボウ</t>
    </rPh>
    <rPh sb="4" eb="6">
      <t>キジツ</t>
    </rPh>
    <phoneticPr fontId="1"/>
  </si>
  <si>
    <t>エラーリスト（入力内容を再度確認願います）</t>
    <rPh sb="7" eb="9">
      <t>ニュウリョク</t>
    </rPh>
    <rPh sb="9" eb="11">
      <t>ナイヨウ</t>
    </rPh>
    <rPh sb="12" eb="14">
      <t>サイド</t>
    </rPh>
    <rPh sb="14" eb="16">
      <t>カクニン</t>
    </rPh>
    <rPh sb="16" eb="17">
      <t>ネガ</t>
    </rPh>
    <phoneticPr fontId="1"/>
  </si>
  <si>
    <t>記入チェック</t>
    <rPh sb="0" eb="2">
      <t>キニュウ</t>
    </rPh>
    <phoneticPr fontId="1"/>
  </si>
  <si>
    <t>資金の用途　事業名</t>
    <rPh sb="0" eb="2">
      <t>シキン</t>
    </rPh>
    <rPh sb="3" eb="5">
      <t>ヨウト</t>
    </rPh>
    <rPh sb="6" eb="8">
      <t>ジギョウ</t>
    </rPh>
    <rPh sb="8" eb="9">
      <t>メイ</t>
    </rPh>
    <phoneticPr fontId="1"/>
  </si>
  <si>
    <t>資金の交付を受ける金融機関</t>
    <rPh sb="0" eb="2">
      <t>シキン</t>
    </rPh>
    <rPh sb="3" eb="5">
      <t>コウフ</t>
    </rPh>
    <rPh sb="6" eb="7">
      <t>ウ</t>
    </rPh>
    <rPh sb="9" eb="11">
      <t>キンユウ</t>
    </rPh>
    <rPh sb="11" eb="13">
      <t>キカン</t>
    </rPh>
    <phoneticPr fontId="1"/>
  </si>
  <si>
    <t>　金融機関・店舗名</t>
    <rPh sb="1" eb="3">
      <t>キンユウ</t>
    </rPh>
    <rPh sb="3" eb="5">
      <t>キカン</t>
    </rPh>
    <rPh sb="6" eb="8">
      <t>テンポ</t>
    </rPh>
    <rPh sb="8" eb="9">
      <t>メイ</t>
    </rPh>
    <phoneticPr fontId="1"/>
  </si>
  <si>
    <t>　預金種別</t>
    <rPh sb="1" eb="3">
      <t>ヨキン</t>
    </rPh>
    <rPh sb="3" eb="5">
      <t>シュベツ</t>
    </rPh>
    <phoneticPr fontId="1"/>
  </si>
  <si>
    <t>　団体名</t>
    <rPh sb="1" eb="3">
      <t>ダンタイ</t>
    </rPh>
    <rPh sb="3" eb="4">
      <t>メイ</t>
    </rPh>
    <phoneticPr fontId="1"/>
  </si>
  <si>
    <t>　職氏名</t>
    <rPh sb="1" eb="2">
      <t>ショク</t>
    </rPh>
    <rPh sb="2" eb="4">
      <t>シメイ</t>
    </rPh>
    <phoneticPr fontId="1"/>
  </si>
  <si>
    <t>→</t>
    <phoneticPr fontId="1"/>
  </si>
  <si>
    <t>借換を希望する既借換額等</t>
    <rPh sb="0" eb="2">
      <t>カリカ</t>
    </rPh>
    <rPh sb="3" eb="5">
      <t>キボウ</t>
    </rPh>
    <rPh sb="7" eb="8">
      <t>スデ</t>
    </rPh>
    <rPh sb="8" eb="10">
      <t>カリカ</t>
    </rPh>
    <rPh sb="10" eb="11">
      <t>ガク</t>
    </rPh>
    <rPh sb="11" eb="12">
      <t>トウ</t>
    </rPh>
    <phoneticPr fontId="7"/>
  </si>
  <si>
    <t>償還予定期限</t>
    <rPh sb="0" eb="2">
      <t>ショウカン</t>
    </rPh>
    <rPh sb="2" eb="4">
      <t>ヨテイ</t>
    </rPh>
    <rPh sb="4" eb="6">
      <t>キゲン</t>
    </rPh>
    <phoneticPr fontId="7"/>
  </si>
  <si>
    <t>償還財源</t>
    <rPh sb="0" eb="2">
      <t>ショウカン</t>
    </rPh>
    <rPh sb="2" eb="4">
      <t>ザイゲン</t>
    </rPh>
    <phoneticPr fontId="7"/>
  </si>
  <si>
    <t>Ⅰ</t>
    <phoneticPr fontId="1"/>
  </si>
  <si>
    <t>「団体名」及び「団体コード」</t>
    <rPh sb="1" eb="4">
      <t>ダンタイメイ</t>
    </rPh>
    <rPh sb="5" eb="6">
      <t>オヨ</t>
    </rPh>
    <rPh sb="8" eb="10">
      <t>ダンタイ</t>
    </rPh>
    <phoneticPr fontId="1"/>
  </si>
  <si>
    <t>担当部署名及び担当者氏名</t>
    <rPh sb="0" eb="2">
      <t>タントウ</t>
    </rPh>
    <rPh sb="2" eb="4">
      <t>ブショ</t>
    </rPh>
    <rPh sb="4" eb="5">
      <t>メイ</t>
    </rPh>
    <rPh sb="5" eb="6">
      <t>オヨ</t>
    </rPh>
    <rPh sb="7" eb="9">
      <t>タントウ</t>
    </rPh>
    <rPh sb="9" eb="10">
      <t>シャ</t>
    </rPh>
    <rPh sb="10" eb="12">
      <t>シメイ</t>
    </rPh>
    <rPh sb="11" eb="12">
      <t>メイ</t>
    </rPh>
    <phoneticPr fontId="1"/>
  </si>
  <si>
    <t>ＴＥＬ及びメールアドレス</t>
    <rPh sb="3" eb="4">
      <t>オヨ</t>
    </rPh>
    <phoneticPr fontId="1"/>
  </si>
  <si>
    <t>資金を必要とする理由</t>
    <phoneticPr fontId="1"/>
  </si>
  <si>
    <t>一時借入金の限度額</t>
    <rPh sb="0" eb="2">
      <t>イチジ</t>
    </rPh>
    <rPh sb="2" eb="4">
      <t>カリイレ</t>
    </rPh>
    <rPh sb="4" eb="5">
      <t>キン</t>
    </rPh>
    <rPh sb="6" eb="8">
      <t>ゲンド</t>
    </rPh>
    <rPh sb="8" eb="9">
      <t>ガク</t>
    </rPh>
    <phoneticPr fontId="1"/>
  </si>
  <si>
    <t>資金計画</t>
    <rPh sb="0" eb="2">
      <t>シキン</t>
    </rPh>
    <rPh sb="2" eb="4">
      <t>ケイカク</t>
    </rPh>
    <phoneticPr fontId="8"/>
  </si>
  <si>
    <t>収入・支出</t>
    <rPh sb="0" eb="2">
      <t>シュウニュウ</t>
    </rPh>
    <rPh sb="3" eb="5">
      <t>シシュツ</t>
    </rPh>
    <phoneticPr fontId="8"/>
  </si>
  <si>
    <t>償還予定期限→</t>
    <rPh sb="0" eb="2">
      <t>ショウカン</t>
    </rPh>
    <rPh sb="2" eb="4">
      <t>ヨテイ</t>
    </rPh>
    <rPh sb="4" eb="6">
      <t>キゲン</t>
    </rPh>
    <phoneticPr fontId="1"/>
  </si>
  <si>
    <t>借入希望期日→</t>
    <rPh sb="0" eb="2">
      <t>カリイレ</t>
    </rPh>
    <rPh sb="2" eb="4">
      <t>キボウ</t>
    </rPh>
    <rPh sb="4" eb="6">
      <t>キジツ</t>
    </rPh>
    <phoneticPr fontId="1"/>
  </si>
  <si>
    <t>借換を希望する既借入額等</t>
    <rPh sb="0" eb="2">
      <t>カリカエ</t>
    </rPh>
    <rPh sb="3" eb="5">
      <t>キボウ</t>
    </rPh>
    <rPh sb="7" eb="8">
      <t>スデ</t>
    </rPh>
    <rPh sb="8" eb="10">
      <t>カリイレ</t>
    </rPh>
    <rPh sb="10" eb="11">
      <t>ガク</t>
    </rPh>
    <rPh sb="11" eb="12">
      <t>トウ</t>
    </rPh>
    <phoneticPr fontId="31"/>
  </si>
  <si>
    <t>様式第１１－２号</t>
    <rPh sb="0" eb="2">
      <t>ヨウシキ</t>
    </rPh>
    <rPh sb="2" eb="3">
      <t>ダイ</t>
    </rPh>
    <rPh sb="7" eb="8">
      <t>ゴウ</t>
    </rPh>
    <phoneticPr fontId="31"/>
  </si>
  <si>
    <t>借入希望期日・償還予定期限</t>
    <rPh sb="0" eb="2">
      <t>カリイレ</t>
    </rPh>
    <rPh sb="2" eb="4">
      <t>キボウ</t>
    </rPh>
    <rPh sb="4" eb="6">
      <t>キジツ</t>
    </rPh>
    <rPh sb="7" eb="9">
      <t>ショウカン</t>
    </rPh>
    <rPh sb="9" eb="11">
      <t>ヨテイ</t>
    </rPh>
    <rPh sb="11" eb="13">
      <t>キゲン</t>
    </rPh>
    <phoneticPr fontId="31"/>
  </si>
  <si>
    <t>※印及び☆印欄の額は一致するものである。</t>
    <rPh sb="1" eb="2">
      <t>シルシ</t>
    </rPh>
    <rPh sb="5" eb="6">
      <t>シルシ</t>
    </rPh>
    <phoneticPr fontId="8"/>
  </si>
  <si>
    <t>※印欄の額は一致するものである。</t>
    <rPh sb="1" eb="2">
      <t>シルシ</t>
    </rPh>
    <phoneticPr fontId="8"/>
  </si>
  <si>
    <t>短期貸付借入申込調書</t>
    <rPh sb="0" eb="2">
      <t>タンキ</t>
    </rPh>
    <rPh sb="2" eb="4">
      <t>カシツケ</t>
    </rPh>
    <rPh sb="4" eb="6">
      <t>カリイレ</t>
    </rPh>
    <rPh sb="6" eb="8">
      <t>モウシコミ</t>
    </rPh>
    <rPh sb="8" eb="10">
      <t>チョウショ</t>
    </rPh>
    <phoneticPr fontId="8"/>
  </si>
  <si>
    <t>地方公共団体金融機構理事長　様</t>
    <rPh sb="0" eb="2">
      <t>チホウ</t>
    </rPh>
    <rPh sb="2" eb="4">
      <t>コウキョウ</t>
    </rPh>
    <rPh sb="4" eb="6">
      <t>ダンタイ</t>
    </rPh>
    <rPh sb="6" eb="8">
      <t>キンユウ</t>
    </rPh>
    <rPh sb="8" eb="10">
      <t>キコウ</t>
    </rPh>
    <rPh sb="10" eb="13">
      <t>リジチョウ</t>
    </rPh>
    <rPh sb="14" eb="15">
      <t>サマ</t>
    </rPh>
    <phoneticPr fontId="1"/>
  </si>
  <si>
    <t>借　　入　　先</t>
    <rPh sb="0" eb="1">
      <t>シャク</t>
    </rPh>
    <rPh sb="3" eb="4">
      <t>イ</t>
    </rPh>
    <rPh sb="6" eb="7">
      <t>サキ</t>
    </rPh>
    <phoneticPr fontId="1"/>
  </si>
  <si>
    <t>借　入　金　額</t>
    <rPh sb="0" eb="1">
      <t>シャク</t>
    </rPh>
    <rPh sb="2" eb="3">
      <t>イ</t>
    </rPh>
    <rPh sb="4" eb="5">
      <t>キン</t>
    </rPh>
    <rPh sb="6" eb="7">
      <t>ガク</t>
    </rPh>
    <phoneticPr fontId="1"/>
  </si>
  <si>
    <t>借　入　期　間</t>
    <rPh sb="0" eb="1">
      <t>シャク</t>
    </rPh>
    <rPh sb="2" eb="3">
      <t>イ</t>
    </rPh>
    <rPh sb="4" eb="5">
      <t>キ</t>
    </rPh>
    <rPh sb="6" eb="7">
      <t>アイダ</t>
    </rPh>
    <phoneticPr fontId="1"/>
  </si>
  <si>
    <t>備　考</t>
    <rPh sb="0" eb="1">
      <t>ソナエ</t>
    </rPh>
    <rPh sb="2" eb="3">
      <t>コウ</t>
    </rPh>
    <phoneticPr fontId="1"/>
  </si>
  <si>
    <t>合　　　　計</t>
    <rPh sb="0" eb="1">
      <t>ア</t>
    </rPh>
    <rPh sb="5" eb="6">
      <t>ケイ</t>
    </rPh>
    <phoneticPr fontId="1"/>
  </si>
  <si>
    <t>区　　　分</t>
    <rPh sb="0" eb="1">
      <t>ク</t>
    </rPh>
    <rPh sb="4" eb="5">
      <t>ブン</t>
    </rPh>
    <phoneticPr fontId="1"/>
  </si>
  <si>
    <t>合　計　Ａ</t>
    <rPh sb="0" eb="1">
      <t>ア</t>
    </rPh>
    <rPh sb="2" eb="3">
      <t>ケイ</t>
    </rPh>
    <phoneticPr fontId="1"/>
  </si>
  <si>
    <t>合　計　Ｂ</t>
    <rPh sb="0" eb="1">
      <t>ア</t>
    </rPh>
    <rPh sb="2" eb="3">
      <t>ケイ</t>
    </rPh>
    <phoneticPr fontId="1"/>
  </si>
  <si>
    <t xml:space="preserve"> 地方公営企業法
 適 用 企 業 用</t>
    <phoneticPr fontId="8"/>
  </si>
  <si>
    <t>　計　        Ｃ－Ｄ</t>
    <rPh sb="1" eb="2">
      <t>ケイ</t>
    </rPh>
    <phoneticPr fontId="1"/>
  </si>
  <si>
    <t>借  入  先</t>
    <rPh sb="0" eb="1">
      <t>シャク</t>
    </rPh>
    <rPh sb="3" eb="4">
      <t>イ</t>
    </rPh>
    <rPh sb="6" eb="7">
      <t>サキ</t>
    </rPh>
    <phoneticPr fontId="1"/>
  </si>
  <si>
    <t>合　　　計</t>
    <rPh sb="0" eb="1">
      <t>ア</t>
    </rPh>
    <rPh sb="4" eb="5">
      <t>ケイ</t>
    </rPh>
    <phoneticPr fontId="1"/>
  </si>
  <si>
    <t>合　　計　Ａ</t>
    <rPh sb="0" eb="1">
      <t>ア</t>
    </rPh>
    <rPh sb="3" eb="4">
      <t>ケイ</t>
    </rPh>
    <phoneticPr fontId="1"/>
  </si>
  <si>
    <t>合　　計　Ｂ</t>
    <rPh sb="0" eb="1">
      <t>ア</t>
    </rPh>
    <rPh sb="3" eb="4">
      <t>ケイ</t>
    </rPh>
    <phoneticPr fontId="1"/>
  </si>
  <si>
    <t>地方公営企業法
非適用企業用</t>
    <rPh sb="8" eb="9">
      <t>ヒ</t>
    </rPh>
    <phoneticPr fontId="8"/>
  </si>
  <si>
    <t>　上記により貴機構から資金の借入れをしたいので、別紙書類を添えて申し込みます。</t>
    <rPh sb="1" eb="3">
      <t>ジョウキ</t>
    </rPh>
    <rPh sb="6" eb="7">
      <t>キ</t>
    </rPh>
    <rPh sb="7" eb="9">
      <t>キコウ</t>
    </rPh>
    <rPh sb="11" eb="13">
      <t>シキン</t>
    </rPh>
    <rPh sb="14" eb="16">
      <t>カリイレ</t>
    </rPh>
    <rPh sb="24" eb="26">
      <t>ベッシ</t>
    </rPh>
    <rPh sb="26" eb="28">
      <t>ショルイ</t>
    </rPh>
    <rPh sb="29" eb="30">
      <t>ソ</t>
    </rPh>
    <rPh sb="32" eb="33">
      <t>モウ</t>
    </rPh>
    <rPh sb="34" eb="35">
      <t>コ</t>
    </rPh>
    <phoneticPr fontId="1"/>
  </si>
  <si>
    <t>新規</t>
  </si>
  <si>
    <t>￥</t>
    <phoneticPr fontId="31"/>
  </si>
  <si>
    <t>上水道</t>
  </si>
  <si>
    <t>普通預金</t>
  </si>
  <si>
    <t>Ａ県Ｂ水道企業団　企業長</t>
    <rPh sb="1" eb="2">
      <t>ケン</t>
    </rPh>
    <rPh sb="3" eb="5">
      <t>スイドウ</t>
    </rPh>
    <rPh sb="5" eb="7">
      <t>キギョウ</t>
    </rPh>
    <rPh sb="7" eb="8">
      <t>ダン</t>
    </rPh>
    <rPh sb="9" eb="11">
      <t>キギョウ</t>
    </rPh>
    <rPh sb="11" eb="12">
      <t>チョウ</t>
    </rPh>
    <phoneticPr fontId="31"/>
  </si>
  <si>
    <t>○○県Ｂ水道企業団</t>
    <rPh sb="2" eb="3">
      <t>ケン</t>
    </rPh>
    <rPh sb="4" eb="6">
      <t>スイドウ</t>
    </rPh>
    <rPh sb="6" eb="8">
      <t>キギョウ</t>
    </rPh>
    <rPh sb="8" eb="9">
      <t>ダン</t>
    </rPh>
    <phoneticPr fontId="31"/>
  </si>
  <si>
    <t>企業長　機構　太郎</t>
    <rPh sb="0" eb="2">
      <t>キギョウ</t>
    </rPh>
    <rPh sb="2" eb="3">
      <t>チョウ</t>
    </rPh>
    <rPh sb="4" eb="6">
      <t>キコウ</t>
    </rPh>
    <rPh sb="7" eb="9">
      <t>タロウ</t>
    </rPh>
    <phoneticPr fontId="31"/>
  </si>
  <si>
    <t>123456</t>
    <phoneticPr fontId="31"/>
  </si>
  <si>
    <t>企業局総務課</t>
    <rPh sb="0" eb="2">
      <t>キギョウ</t>
    </rPh>
    <rPh sb="2" eb="3">
      <t>キョク</t>
    </rPh>
    <rPh sb="3" eb="6">
      <t>ソウムカ</t>
    </rPh>
    <phoneticPr fontId="31"/>
  </si>
  <si>
    <t>Ａ銀行</t>
    <rPh sb="1" eb="3">
      <t>ギンコウ</t>
    </rPh>
    <phoneticPr fontId="31"/>
  </si>
  <si>
    <t>0</t>
    <phoneticPr fontId="31"/>
  </si>
  <si>
    <t>80</t>
    <phoneticPr fontId="31"/>
  </si>
  <si>
    <t>機構　次郎</t>
    <rPh sb="0" eb="2">
      <t>キコウ</t>
    </rPh>
    <rPh sb="3" eb="5">
      <t>ジロウ</t>
    </rPh>
    <phoneticPr fontId="31"/>
  </si>
  <si>
    <t>kikou-jirou@jfm.go.jp</t>
    <phoneticPr fontId="31"/>
  </si>
  <si>
    <t>運転資金</t>
    <rPh sb="0" eb="2">
      <t>ウンテン</t>
    </rPh>
    <rPh sb="2" eb="4">
      <t>シキン</t>
    </rPh>
    <phoneticPr fontId="31"/>
  </si>
  <si>
    <t>運転資金</t>
    <rPh sb="0" eb="2">
      <t>ウンテン</t>
    </rPh>
    <rPh sb="2" eb="4">
      <t>シキン</t>
    </rPh>
    <phoneticPr fontId="31"/>
  </si>
  <si>
    <t>Ａ銀行　Ｂ支店</t>
    <rPh sb="1" eb="3">
      <t>ギンコウ</t>
    </rPh>
    <rPh sb="5" eb="7">
      <t>シテン</t>
    </rPh>
    <phoneticPr fontId="31"/>
  </si>
  <si>
    <t>様式第11号</t>
    <rPh sb="0" eb="2">
      <t>ヨウシキ</t>
    </rPh>
    <rPh sb="2" eb="3">
      <t>ダイ</t>
    </rPh>
    <rPh sb="5" eb="6">
      <t>ゴウ</t>
    </rPh>
    <phoneticPr fontId="1"/>
  </si>
  <si>
    <t>様式第12号（その2）</t>
    <phoneticPr fontId="8"/>
  </si>
  <si>
    <t>様式第12号（その3）</t>
    <phoneticPr fontId="8"/>
  </si>
  <si>
    <t>第○期拡張事業に係る工事費用に資金の不足をきたすため。</t>
    <rPh sb="0" eb="1">
      <t>ダイ</t>
    </rPh>
    <rPh sb="2" eb="3">
      <t>キ</t>
    </rPh>
    <rPh sb="3" eb="5">
      <t>カクチョウ</t>
    </rPh>
    <rPh sb="5" eb="7">
      <t>ジギョウ</t>
    </rPh>
    <rPh sb="8" eb="9">
      <t>カカ</t>
    </rPh>
    <rPh sb="10" eb="12">
      <t>コウジ</t>
    </rPh>
    <rPh sb="12" eb="14">
      <t>ヒヨウ</t>
    </rPh>
    <phoneticPr fontId="31"/>
  </si>
  <si>
    <t>Ｂ銀行</t>
    <rPh sb="1" eb="3">
      <t>ギンコウ</t>
    </rPh>
    <phoneticPr fontId="31"/>
  </si>
  <si>
    <t>90</t>
    <phoneticPr fontId="31"/>
  </si>
  <si>
    <t>第○期拡張事業に係る工事費用に資金の不足をきたすため。</t>
    <rPh sb="0" eb="1">
      <t>ダイ</t>
    </rPh>
    <rPh sb="2" eb="3">
      <t>キ</t>
    </rPh>
    <rPh sb="3" eb="5">
      <t>カクチョウ</t>
    </rPh>
    <rPh sb="5" eb="7">
      <t>ジギョウ</t>
    </rPh>
    <rPh sb="8" eb="9">
      <t>カカ</t>
    </rPh>
    <rPh sb="10" eb="12">
      <t>コウジ</t>
    </rPh>
    <rPh sb="12" eb="14">
      <t>ヒヨウ</t>
    </rPh>
    <rPh sb="15" eb="17">
      <t>シキン</t>
    </rPh>
    <rPh sb="18" eb="20">
      <t>フソク</t>
    </rPh>
    <phoneticPr fontId="31"/>
  </si>
  <si>
    <t>H28.9貸付日</t>
    <rPh sb="5" eb="8">
      <t>カシツケビ</t>
    </rPh>
    <phoneticPr fontId="1"/>
  </si>
  <si>
    <t>地方交付税（平成２８年９月分）</t>
    <rPh sb="0" eb="2">
      <t>チホウ</t>
    </rPh>
    <rPh sb="2" eb="5">
      <t>コウフゼイ</t>
    </rPh>
    <rPh sb="6" eb="8">
      <t>ヘイセイ</t>
    </rPh>
    <rPh sb="10" eb="11">
      <t>ネン</t>
    </rPh>
    <rPh sb="12" eb="14">
      <t>ガツブン</t>
    </rPh>
    <phoneticPr fontId="31"/>
  </si>
  <si>
    <t>03-3539-2823</t>
    <phoneticPr fontId="31"/>
  </si>
  <si>
    <t>H29.1貸付日</t>
    <rPh sb="5" eb="8">
      <t>カシツケビ</t>
    </rPh>
    <phoneticPr fontId="1"/>
  </si>
  <si>
    <t>H29.2貸付日</t>
    <rPh sb="5" eb="8">
      <t>カシツケビ</t>
    </rPh>
    <phoneticPr fontId="1"/>
  </si>
  <si>
    <t>H29.4貸付日</t>
    <rPh sb="5" eb="8">
      <t>カシツケビ</t>
    </rPh>
    <phoneticPr fontId="1"/>
  </si>
  <si>
    <t>H29.5貸付日</t>
    <rPh sb="5" eb="8">
      <t>カシツケビ</t>
    </rPh>
    <phoneticPr fontId="1"/>
  </si>
  <si>
    <t>H29.6貸付日</t>
    <rPh sb="5" eb="8">
      <t>カシツケビ</t>
    </rPh>
    <phoneticPr fontId="1"/>
  </si>
  <si>
    <t>H29.7貸付日</t>
    <rPh sb="5" eb="8">
      <t>カシツケビ</t>
    </rPh>
    <phoneticPr fontId="1"/>
  </si>
  <si>
    <t>H29.8貸付日</t>
    <rPh sb="5" eb="8">
      <t>カシツケビ</t>
    </rPh>
    <phoneticPr fontId="1"/>
  </si>
  <si>
    <t>H29.9貸付日</t>
    <rPh sb="5" eb="8">
      <t>カシツケビ</t>
    </rPh>
    <phoneticPr fontId="1"/>
  </si>
  <si>
    <t>H28.10貸付日</t>
    <rPh sb="6" eb="9">
      <t>カシツケビ</t>
    </rPh>
    <phoneticPr fontId="1"/>
  </si>
  <si>
    <t>H28.11貸付日</t>
    <rPh sb="6" eb="9">
      <t>カシツケビ</t>
    </rPh>
    <phoneticPr fontId="1"/>
  </si>
  <si>
    <t>H28.12貸付日</t>
    <rPh sb="6" eb="9">
      <t>カシツケビ</t>
    </rPh>
    <phoneticPr fontId="1"/>
  </si>
  <si>
    <t>2809</t>
    <phoneticPr fontId="31"/>
  </si>
  <si>
    <t>2810</t>
    <phoneticPr fontId="31"/>
  </si>
  <si>
    <t>2811</t>
    <phoneticPr fontId="31"/>
  </si>
  <si>
    <t>2812</t>
    <phoneticPr fontId="31"/>
  </si>
  <si>
    <t>2901</t>
    <phoneticPr fontId="31"/>
  </si>
  <si>
    <t>2902</t>
    <phoneticPr fontId="31"/>
  </si>
  <si>
    <t>2904</t>
    <phoneticPr fontId="31"/>
  </si>
  <si>
    <t>2905</t>
    <phoneticPr fontId="31"/>
  </si>
  <si>
    <t>2906</t>
    <phoneticPr fontId="31"/>
  </si>
  <si>
    <t>2907</t>
    <phoneticPr fontId="31"/>
  </si>
  <si>
    <t>2908</t>
    <phoneticPr fontId="31"/>
  </si>
  <si>
    <t>2909</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</si>
</sst>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_);[Red]\(0\)"/>
    <numFmt numFmtId="179" formatCode="[$-411]ge\.m\.d;@"/>
  </numFmts>
  <fonts count="56" x14ac:knownFonts="1">
    <font>
      <sz val="11"/>
      <color theme="1"/>
      <name val="ＭＳ Ｐゴシック"/>
      <family val="3"/>
      <charset val="128"/>
      <scheme val="minor"/>
    </font>
    <font>
      <sz val="6"/>
      <name val="ＭＳ Ｐゴシック"/>
      <family val="3"/>
      <charset val="128"/>
    </font>
    <font>
      <sz val="8"/>
      <name val="ＭＳ 明朝"/>
      <family val="1"/>
      <charset val="128"/>
    </font>
    <font>
      <sz val="5"/>
      <name val="ＭＳ 明朝"/>
      <family val="1"/>
      <charset val="128"/>
    </font>
    <font>
      <sz val="6"/>
      <name val="ＭＳ 明朝"/>
      <family val="1"/>
      <charset val="128"/>
    </font>
    <font>
      <sz val="20"/>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sz val="11"/>
      <name val="ＭＳ Ｐ明朝"/>
      <family val="1"/>
      <charset val="128"/>
    </font>
    <font>
      <b/>
      <sz val="9"/>
      <name val="ＭＳ 明朝"/>
      <family val="1"/>
      <charset val="128"/>
    </font>
    <font>
      <sz val="10"/>
      <name val="ＭＳ ゴシック"/>
      <family val="3"/>
      <charset val="128"/>
    </font>
    <font>
      <sz val="10"/>
      <name val="ＭＳ 明朝"/>
      <family val="1"/>
      <charset val="128"/>
    </font>
    <font>
      <sz val="10"/>
      <name val="HG丸ｺﾞｼｯｸM-PRO"/>
      <family val="3"/>
      <charset val="128"/>
    </font>
    <font>
      <sz val="11"/>
      <color theme="1"/>
      <name val="ＭＳ Ｐゴシック"/>
      <family val="3"/>
      <charset val="128"/>
      <scheme val="minor"/>
    </font>
    <font>
      <sz val="11"/>
      <color rgb="FFFF0000"/>
      <name val="ＭＳ Ｐゴシック"/>
      <family val="3"/>
      <charset val="128"/>
      <scheme val="minor"/>
    </font>
    <font>
      <sz val="8"/>
      <color theme="1"/>
      <name val="ＭＳ 明朝"/>
      <family val="1"/>
      <charset val="128"/>
    </font>
    <font>
      <sz val="8"/>
      <color rgb="FFFF0000"/>
      <name val="ＭＳ 明朝"/>
      <family val="1"/>
      <charset val="128"/>
    </font>
    <font>
      <sz val="8"/>
      <color theme="1"/>
      <name val="ＭＳ Ｐゴシック"/>
      <family val="3"/>
      <charset val="128"/>
      <scheme val="minor"/>
    </font>
    <font>
      <sz val="11"/>
      <name val="ＭＳ Ｐゴシック"/>
      <family val="3"/>
      <charset val="128"/>
      <scheme val="minor"/>
    </font>
    <font>
      <sz val="7"/>
      <color theme="1"/>
      <name val="ＭＳ 明朝"/>
      <family val="1"/>
      <charset val="128"/>
    </font>
    <font>
      <sz val="20"/>
      <color theme="1"/>
      <name val="ＭＳ Ｐゴシック"/>
      <family val="3"/>
      <charset val="128"/>
      <scheme val="minor"/>
    </font>
    <font>
      <sz val="8"/>
      <color rgb="FFFF0000"/>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0"/>
      <color theme="1"/>
      <name val="ＭＳ ゴシック"/>
      <family val="3"/>
      <charset val="128"/>
    </font>
    <font>
      <sz val="14"/>
      <color theme="1"/>
      <name val="HG丸ｺﾞｼｯｸM-PRO"/>
      <family val="3"/>
      <charset val="128"/>
    </font>
    <font>
      <sz val="10"/>
      <color theme="1"/>
      <name val="ＭＳ Ｐゴシック"/>
      <family val="3"/>
      <charset val="128"/>
      <scheme val="minor"/>
    </font>
    <font>
      <sz val="9"/>
      <name val="ＭＳ 明朝"/>
      <family val="1"/>
      <charset val="128"/>
    </font>
    <font>
      <sz val="14"/>
      <name val="HG丸ｺﾞｼｯｸM-PRO"/>
      <family val="3"/>
      <charset val="128"/>
    </font>
    <font>
      <sz val="8"/>
      <name val="ＭＳ ゴシック"/>
      <family val="3"/>
      <charset val="128"/>
    </font>
    <font>
      <sz val="6"/>
      <name val="ＭＳ Ｐゴシック"/>
      <family val="3"/>
      <charset val="128"/>
      <scheme val="minor"/>
    </font>
    <font>
      <sz val="14"/>
      <color theme="1"/>
      <name val="ＭＳ Ｐゴシック"/>
      <family val="3"/>
      <charset val="128"/>
      <scheme val="minor"/>
    </font>
    <font>
      <b/>
      <sz val="10"/>
      <name val="ＭＳ Ｐゴシック"/>
      <family val="3"/>
      <charset val="128"/>
    </font>
    <font>
      <b/>
      <sz val="9"/>
      <name val="ＭＳ Ｐゴシック"/>
      <family val="3"/>
      <charset val="128"/>
    </font>
    <font>
      <b/>
      <u/>
      <sz val="9"/>
      <name val="ＭＳ Ｐゴシック"/>
      <family val="3"/>
      <charset val="128"/>
    </font>
    <font>
      <b/>
      <sz val="11"/>
      <name val="HG丸ｺﾞｼｯｸM-PRO"/>
      <family val="3"/>
      <charset val="128"/>
    </font>
    <font>
      <sz val="11"/>
      <name val="HG丸ｺﾞｼｯｸM-PRO"/>
      <family val="3"/>
      <charset val="128"/>
    </font>
    <font>
      <sz val="11"/>
      <color indexed="10"/>
      <name val="HG丸ｺﾞｼｯｸM-PRO"/>
      <family val="3"/>
      <charset val="128"/>
    </font>
    <font>
      <sz val="11"/>
      <color rgb="FFFF0000"/>
      <name val="HG丸ｺﾞｼｯｸM-PRO"/>
      <family val="3"/>
      <charset val="128"/>
    </font>
    <font>
      <b/>
      <sz val="8"/>
      <name val="ＭＳ Ｐゴシック"/>
      <family val="3"/>
      <charset val="128"/>
    </font>
    <font>
      <b/>
      <u/>
      <sz val="8"/>
      <name val="ＭＳ Ｐゴシック"/>
      <family val="3"/>
      <charset val="128"/>
    </font>
    <font>
      <sz val="11"/>
      <color theme="0" tint="-0.34998626667073579"/>
      <name val="ＭＳ Ｐゴシック"/>
      <family val="3"/>
      <charset val="128"/>
    </font>
    <font>
      <b/>
      <sz val="10"/>
      <name val="HG丸ｺﾞｼｯｸM-PRO"/>
      <family val="3"/>
      <charset val="128"/>
    </font>
    <font>
      <sz val="10"/>
      <color indexed="10"/>
      <name val="HG丸ｺﾞｼｯｸM-PRO"/>
      <family val="3"/>
      <charset val="128"/>
    </font>
    <font>
      <b/>
      <sz val="10"/>
      <name val="ＭＳ 明朝"/>
      <family val="1"/>
      <charset val="128"/>
    </font>
    <font>
      <b/>
      <sz val="10"/>
      <color rgb="FFFF0000"/>
      <name val="ＭＳ 明朝"/>
      <family val="1"/>
      <charset val="128"/>
    </font>
    <font>
      <b/>
      <sz val="9"/>
      <color indexed="39"/>
      <name val="ＭＳ Ｐゴシック"/>
      <family val="3"/>
      <charset val="128"/>
    </font>
    <font>
      <sz val="9"/>
      <color indexed="39"/>
      <name val="ＭＳ Ｐゴシック"/>
      <family val="3"/>
      <charset val="128"/>
    </font>
    <font>
      <sz val="8"/>
      <name val="ＭＳ Ｐゴシック"/>
      <family val="3"/>
      <charset val="128"/>
    </font>
    <font>
      <sz val="16"/>
      <color theme="1"/>
      <name val="ＭＳ 明朝"/>
      <family val="1"/>
      <charset val="128"/>
    </font>
    <font>
      <sz val="7"/>
      <name val="ＭＳ 明朝"/>
      <family val="1"/>
      <charset val="128"/>
    </font>
    <font>
      <sz val="8"/>
      <name val="ＭＳ Ｐゴシック"/>
      <family val="3"/>
      <charset val="128"/>
      <scheme val="minor"/>
    </font>
    <font>
      <sz val="8"/>
      <color indexed="81"/>
      <name val="ＭＳ Ｐゴシック"/>
      <family val="3"/>
      <charset val="128"/>
    </font>
    <font>
      <b/>
      <u/>
      <sz val="9"/>
      <color indexed="39"/>
      <name val="ＭＳ Ｐゴシック"/>
      <family val="3"/>
      <charset val="128"/>
    </font>
    <font>
      <u/>
      <sz val="11"/>
      <color theme="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bgColor indexed="64"/>
      </patternFill>
    </fill>
    <fill>
      <patternFill patternType="solid">
        <fgColor rgb="FFFFFFCC"/>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dashDotDot">
        <color rgb="FF0000FF"/>
      </bottom>
      <diagonal/>
    </border>
    <border>
      <left/>
      <right/>
      <top style="thin">
        <color theme="1"/>
      </top>
      <bottom style="thin">
        <color theme="1"/>
      </bottom>
      <diagonal/>
    </border>
    <border>
      <left/>
      <right/>
      <top style="thin">
        <color theme="1"/>
      </top>
      <bottom/>
      <diagonal/>
    </border>
  </borders>
  <cellStyleXfs count="4">
    <xf numFmtId="0" fontId="0" fillId="0" borderId="0">
      <alignment vertical="center"/>
    </xf>
    <xf numFmtId="0" fontId="14" fillId="0" borderId="0">
      <alignment vertical="center"/>
    </xf>
    <xf numFmtId="38" fontId="14" fillId="0" borderId="0" applyFont="0" applyFill="0" applyBorder="0" applyAlignment="0" applyProtection="0">
      <alignment vertical="center"/>
    </xf>
    <xf numFmtId="0" fontId="55" fillId="0" borderId="0" applyNumberFormat="0" applyFill="0" applyBorder="0" applyAlignment="0" applyProtection="0">
      <alignment vertical="center"/>
    </xf>
  </cellStyleXfs>
  <cellXfs count="923">
    <xf numFmtId="0" fontId="0" fillId="0" borderId="0" xfId="0">
      <alignment vertical="center"/>
    </xf>
    <xf numFmtId="0" fontId="2" fillId="0" borderId="0" xfId="0" applyNumberFormat="1" applyFont="1" applyFill="1" applyBorder="1" applyAlignment="1">
      <alignment vertical="center"/>
    </xf>
    <xf numFmtId="0" fontId="2" fillId="0" borderId="0" xfId="0" applyNumberFormat="1" applyFont="1" applyFill="1" applyBorder="1" applyAlignment="1">
      <alignment vertical="center" textRotation="255"/>
    </xf>
    <xf numFmtId="0" fontId="16" fillId="0" borderId="0" xfId="0" applyNumberFormat="1" applyFont="1" applyFill="1" applyBorder="1" applyAlignment="1">
      <alignment vertical="center"/>
    </xf>
    <xf numFmtId="0" fontId="9" fillId="0" borderId="0" xfId="0" applyFont="1" applyFill="1" applyAlignment="1" applyProtection="1"/>
    <xf numFmtId="0" fontId="9" fillId="0" borderId="12" xfId="0" applyFont="1" applyFill="1" applyBorder="1" applyAlignment="1" applyProtection="1"/>
    <xf numFmtId="49" fontId="9" fillId="0" borderId="12" xfId="0" applyNumberFormat="1" applyFont="1" applyFill="1" applyBorder="1" applyAlignment="1" applyProtection="1"/>
    <xf numFmtId="0" fontId="9" fillId="0" borderId="0" xfId="0" applyFont="1" applyFill="1" applyAlignment="1" applyProtection="1">
      <alignment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2" fillId="0" borderId="0" xfId="0" applyNumberFormat="1" applyFont="1" applyFill="1" applyBorder="1" applyAlignment="1">
      <alignment horizontal="right" vertical="center"/>
    </xf>
    <xf numFmtId="0" fontId="2" fillId="0" borderId="8"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16" fillId="0" borderId="1" xfId="0" applyNumberFormat="1" applyFont="1" applyFill="1" applyBorder="1" applyAlignment="1">
      <alignment vertical="center"/>
    </xf>
    <xf numFmtId="0" fontId="16" fillId="0" borderId="4" xfId="0" applyNumberFormat="1" applyFont="1" applyFill="1" applyBorder="1" applyAlignment="1">
      <alignment vertical="center"/>
    </xf>
    <xf numFmtId="0" fontId="2" fillId="0" borderId="8" xfId="0" applyNumberFormat="1" applyFont="1" applyFill="1" applyBorder="1" applyAlignment="1">
      <alignment vertical="center"/>
    </xf>
    <xf numFmtId="0" fontId="2" fillId="0" borderId="27" xfId="0" applyNumberFormat="1" applyFont="1" applyFill="1" applyBorder="1" applyAlignment="1">
      <alignment vertical="center"/>
    </xf>
    <xf numFmtId="0" fontId="3" fillId="0" borderId="1" xfId="0" applyNumberFormat="1" applyFont="1" applyFill="1" applyBorder="1" applyAlignment="1">
      <alignment horizontal="right" vertical="top"/>
    </xf>
    <xf numFmtId="0" fontId="3" fillId="0" borderId="27" xfId="0" applyNumberFormat="1" applyFont="1" applyFill="1" applyBorder="1" applyAlignment="1">
      <alignment vertical="center"/>
    </xf>
    <xf numFmtId="0" fontId="3" fillId="0" borderId="4" xfId="0" applyNumberFormat="1" applyFont="1" applyFill="1" applyBorder="1" applyAlignment="1">
      <alignment horizontal="right" vertical="top"/>
    </xf>
    <xf numFmtId="0" fontId="16" fillId="0" borderId="9" xfId="0" applyNumberFormat="1" applyFont="1" applyFill="1" applyBorder="1" applyAlignment="1">
      <alignment vertical="center"/>
    </xf>
    <xf numFmtId="0" fontId="2" fillId="0" borderId="2" xfId="0" applyNumberFormat="1" applyFont="1"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1" xfId="0" applyNumberFormat="1" applyFont="1" applyFill="1" applyBorder="1" applyAlignment="1">
      <alignment horizontal="right" vertical="center" shrinkToFit="1"/>
    </xf>
    <xf numFmtId="0" fontId="2" fillId="0" borderId="1" xfId="0" applyNumberFormat="1" applyFont="1" applyFill="1" applyBorder="1" applyAlignment="1">
      <alignment vertical="center" shrinkToFit="1"/>
    </xf>
    <xf numFmtId="0" fontId="2" fillId="0" borderId="4" xfId="0" applyNumberFormat="1" applyFont="1" applyFill="1" applyBorder="1" applyAlignment="1">
      <alignment vertical="center"/>
    </xf>
    <xf numFmtId="0" fontId="2" fillId="0" borderId="3" xfId="0" applyNumberFormat="1" applyFont="1" applyFill="1" applyBorder="1" applyAlignment="1">
      <alignment horizontal="center" vertical="center"/>
    </xf>
    <xf numFmtId="0" fontId="2" fillId="0" borderId="6"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5" xfId="0" applyNumberFormat="1" applyFont="1" applyFill="1" applyBorder="1" applyAlignment="1">
      <alignment horizontal="center" vertical="center"/>
    </xf>
    <xf numFmtId="0" fontId="2" fillId="0" borderId="10" xfId="0" applyNumberFormat="1" applyFont="1" applyFill="1" applyBorder="1" applyAlignment="1">
      <alignment vertical="center"/>
    </xf>
    <xf numFmtId="0" fontId="18" fillId="0" borderId="1" xfId="0" applyFont="1" applyFill="1" applyBorder="1" applyAlignment="1">
      <alignment vertical="center"/>
    </xf>
    <xf numFmtId="0" fontId="17" fillId="0" borderId="1" xfId="0" applyNumberFormat="1" applyFont="1" applyFill="1" applyBorder="1" applyAlignment="1">
      <alignment vertical="center"/>
    </xf>
    <xf numFmtId="0" fontId="22" fillId="0" borderId="1" xfId="0" applyFont="1" applyFill="1" applyBorder="1" applyAlignment="1">
      <alignment vertical="center"/>
    </xf>
    <xf numFmtId="0" fontId="2" fillId="0" borderId="7" xfId="0" applyNumberFormat="1" applyFont="1" applyFill="1" applyBorder="1" applyAlignment="1">
      <alignment vertical="center"/>
    </xf>
    <xf numFmtId="0" fontId="2" fillId="0" borderId="9" xfId="0" applyNumberFormat="1" applyFont="1" applyFill="1" applyBorder="1" applyAlignment="1">
      <alignment vertical="center"/>
    </xf>
    <xf numFmtId="0" fontId="17" fillId="0" borderId="2" xfId="0" applyNumberFormat="1" applyFont="1" applyFill="1" applyBorder="1" applyAlignment="1">
      <alignment vertical="center"/>
    </xf>
    <xf numFmtId="0" fontId="22" fillId="0" borderId="2" xfId="0" applyFont="1" applyFill="1" applyBorder="1" applyAlignment="1">
      <alignment vertical="center"/>
    </xf>
    <xf numFmtId="0" fontId="18" fillId="0" borderId="2" xfId="0" applyFont="1" applyFill="1" applyBorder="1" applyAlignment="1">
      <alignment vertical="center"/>
    </xf>
    <xf numFmtId="0" fontId="2" fillId="0" borderId="5" xfId="0" applyNumberFormat="1" applyFont="1" applyFill="1" applyBorder="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applyProtection="1">
      <alignment vertical="center"/>
    </xf>
    <xf numFmtId="0" fontId="18" fillId="0" borderId="0" xfId="0" applyFont="1" applyFill="1" applyBorder="1" applyAlignment="1" applyProtection="1">
      <alignment vertical="center"/>
    </xf>
    <xf numFmtId="0" fontId="17" fillId="0" borderId="2" xfId="0" applyNumberFormat="1" applyFont="1" applyFill="1" applyBorder="1" applyAlignment="1" applyProtection="1">
      <alignment vertical="center"/>
    </xf>
    <xf numFmtId="0" fontId="22" fillId="0" borderId="0" xfId="0" applyFont="1" applyFill="1" applyBorder="1" applyAlignment="1" applyProtection="1">
      <alignment vertical="center"/>
    </xf>
    <xf numFmtId="0" fontId="17" fillId="0" borderId="0" xfId="0" applyNumberFormat="1" applyFont="1" applyFill="1" applyBorder="1" applyAlignment="1" applyProtection="1">
      <alignment vertical="center"/>
    </xf>
    <xf numFmtId="0" fontId="12" fillId="0" borderId="0" xfId="0" applyNumberFormat="1" applyFont="1" applyFill="1" applyBorder="1" applyAlignment="1">
      <alignment vertical="center"/>
    </xf>
    <xf numFmtId="0" fontId="2" fillId="0" borderId="0" xfId="0" applyNumberFormat="1" applyFont="1" applyFill="1" applyBorder="1" applyAlignment="1" applyProtection="1">
      <alignment vertical="center" textRotation="255"/>
    </xf>
    <xf numFmtId="0" fontId="1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vertical="center"/>
    </xf>
    <xf numFmtId="0" fontId="2" fillId="0" borderId="1" xfId="0" applyFont="1" applyFill="1" applyBorder="1" applyAlignment="1">
      <alignment vertical="center" shrinkToFit="1"/>
    </xf>
    <xf numFmtId="0" fontId="2" fillId="0" borderId="1" xfId="0" applyFont="1" applyFill="1" applyBorder="1">
      <alignment vertical="center"/>
    </xf>
    <xf numFmtId="0" fontId="2" fillId="0" borderId="2" xfId="0" applyFont="1" applyFill="1" applyBorder="1">
      <alignment vertical="center"/>
    </xf>
    <xf numFmtId="0" fontId="16" fillId="0" borderId="3" xfId="0" applyFont="1" applyFill="1" applyBorder="1" applyAlignment="1">
      <alignment horizontal="center" vertical="center"/>
    </xf>
    <xf numFmtId="0" fontId="16" fillId="0" borderId="0" xfId="0" applyFont="1" applyFill="1" applyBorder="1" applyAlignment="1">
      <alignment vertical="center"/>
    </xf>
    <xf numFmtId="0" fontId="16" fillId="0" borderId="7" xfId="0" applyFont="1" applyFill="1" applyBorder="1" applyAlignment="1">
      <alignment horizontal="center" vertical="center"/>
    </xf>
    <xf numFmtId="0" fontId="16" fillId="0" borderId="8" xfId="0" applyNumberFormat="1" applyFont="1" applyFill="1" applyBorder="1" applyAlignment="1">
      <alignment horizontal="center" vertical="center"/>
    </xf>
    <xf numFmtId="0" fontId="16"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0" fontId="16" fillId="0" borderId="8" xfId="0" applyNumberFormat="1" applyFont="1" applyFill="1" applyBorder="1" applyAlignment="1">
      <alignment vertical="center"/>
    </xf>
    <xf numFmtId="49" fontId="16" fillId="0" borderId="8" xfId="0" applyNumberFormat="1" applyFont="1" applyFill="1" applyBorder="1" applyAlignment="1">
      <alignment vertical="center"/>
    </xf>
    <xf numFmtId="0" fontId="4" fillId="0" borderId="8" xfId="0" applyNumberFormat="1" applyFont="1" applyFill="1" applyBorder="1" applyAlignment="1" applyProtection="1">
      <alignment vertical="top"/>
    </xf>
    <xf numFmtId="49" fontId="16" fillId="0" borderId="3" xfId="0" applyNumberFormat="1" applyFont="1" applyFill="1" applyBorder="1" applyAlignment="1">
      <alignment vertical="center"/>
    </xf>
    <xf numFmtId="0" fontId="4" fillId="0" borderId="8" xfId="0" applyNumberFormat="1" applyFont="1" applyFill="1" applyBorder="1" applyAlignment="1">
      <alignment vertical="top"/>
    </xf>
    <xf numFmtId="0" fontId="4" fillId="0" borderId="3" xfId="0" applyNumberFormat="1" applyFont="1" applyFill="1" applyBorder="1" applyAlignment="1">
      <alignment vertical="top"/>
    </xf>
    <xf numFmtId="0" fontId="4" fillId="0" borderId="3" xfId="0" applyNumberFormat="1" applyFont="1" applyFill="1" applyBorder="1" applyAlignment="1" applyProtection="1">
      <alignment vertical="top"/>
    </xf>
    <xf numFmtId="3" fontId="29" fillId="0" borderId="2" xfId="0" applyNumberFormat="1" applyFont="1" applyFill="1" applyBorder="1" applyAlignment="1">
      <alignment horizontal="center" vertical="center" shrinkToFit="1"/>
    </xf>
    <xf numFmtId="3" fontId="29" fillId="0" borderId="28" xfId="0" applyNumberFormat="1" applyFont="1" applyFill="1" applyBorder="1" applyAlignment="1">
      <alignment horizontal="center" vertical="center" shrinkToFit="1"/>
    </xf>
    <xf numFmtId="3" fontId="29" fillId="0" borderId="10" xfId="0" applyNumberFormat="1" applyFont="1" applyFill="1" applyBorder="1" applyAlignment="1">
      <alignment horizontal="center" vertical="center" shrinkToFit="1"/>
    </xf>
    <xf numFmtId="0" fontId="9" fillId="0" borderId="0" xfId="0" applyNumberFormat="1" applyFont="1" applyFill="1" applyBorder="1" applyAlignment="1" applyProtection="1"/>
    <xf numFmtId="0" fontId="0" fillId="0" borderId="0" xfId="0" applyNumberFormat="1" applyFill="1" applyBorder="1" applyAlignment="1"/>
    <xf numFmtId="177" fontId="9" fillId="0" borderId="0" xfId="0" applyNumberFormat="1" applyFont="1" applyFill="1" applyBorder="1" applyAlignment="1" applyProtection="1"/>
    <xf numFmtId="0" fontId="9" fillId="0" borderId="0" xfId="0" applyFont="1" applyFill="1" applyAlignment="1" applyProtection="1">
      <alignment horizontal="right" vertical="center"/>
    </xf>
    <xf numFmtId="178" fontId="9" fillId="0" borderId="29" xfId="0" applyNumberFormat="1" applyFont="1" applyFill="1" applyBorder="1" applyAlignment="1" applyProtection="1">
      <alignment horizontal="right"/>
    </xf>
    <xf numFmtId="0" fontId="9" fillId="0" borderId="29" xfId="0" applyNumberFormat="1" applyFont="1" applyFill="1" applyBorder="1" applyAlignment="1" applyProtection="1">
      <alignment horizontal="right"/>
    </xf>
    <xf numFmtId="0" fontId="0" fillId="0" borderId="7" xfId="0" applyBorder="1">
      <alignment vertical="center"/>
    </xf>
    <xf numFmtId="0" fontId="32" fillId="0" borderId="0" xfId="0" applyFont="1" applyAlignment="1">
      <alignment horizontal="left" vertical="center"/>
    </xf>
    <xf numFmtId="0" fontId="0" fillId="0" borderId="0" xfId="0" applyFont="1" applyAlignment="1">
      <alignment horizontal="left" vertical="center"/>
    </xf>
    <xf numFmtId="0" fontId="34" fillId="0" borderId="0" xfId="0" applyFont="1" applyFill="1" applyBorder="1" applyAlignment="1" applyProtection="1">
      <alignment horizontal="right" vertical="center"/>
    </xf>
    <xf numFmtId="0" fontId="35" fillId="0" borderId="0" xfId="0" applyNumberFormat="1" applyFont="1" applyFill="1" applyBorder="1" applyAlignment="1" applyProtection="1">
      <alignment horizontal="center" vertical="center"/>
    </xf>
    <xf numFmtId="0" fontId="34" fillId="0" borderId="0" xfId="0" applyNumberFormat="1" applyFont="1" applyFill="1" applyBorder="1" applyAlignment="1" applyProtection="1">
      <alignment horizontal="left" vertical="center"/>
    </xf>
    <xf numFmtId="0" fontId="2" fillId="2" borderId="0" xfId="0" applyNumberFormat="1" applyFont="1" applyFill="1" applyBorder="1" applyAlignment="1" applyProtection="1">
      <alignment vertical="center"/>
    </xf>
    <xf numFmtId="0" fontId="36" fillId="0" borderId="30" xfId="0" applyFont="1" applyFill="1" applyBorder="1" applyAlignment="1" applyProtection="1">
      <alignment vertical="center"/>
    </xf>
    <xf numFmtId="0" fontId="2" fillId="0" borderId="31" xfId="0" applyNumberFormat="1" applyFont="1" applyFill="1" applyBorder="1" applyAlignment="1">
      <alignment vertical="center"/>
    </xf>
    <xf numFmtId="0" fontId="37" fillId="0" borderId="31" xfId="0" applyFont="1" applyFill="1" applyBorder="1" applyAlignment="1" applyProtection="1">
      <alignment vertical="center"/>
    </xf>
    <xf numFmtId="0" fontId="37" fillId="0" borderId="32" xfId="0" applyFont="1" applyFill="1" applyBorder="1" applyAlignment="1" applyProtection="1">
      <alignment vertical="center"/>
    </xf>
    <xf numFmtId="0" fontId="33"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35" fillId="0" borderId="0" xfId="0" applyNumberFormat="1" applyFont="1" applyFill="1" applyBorder="1" applyAlignment="1" applyProtection="1">
      <alignment vertical="center"/>
    </xf>
    <xf numFmtId="0" fontId="34" fillId="0" borderId="0" xfId="0" applyNumberFormat="1" applyFont="1" applyFill="1" applyBorder="1" applyAlignment="1" applyProtection="1">
      <alignment vertical="center"/>
    </xf>
    <xf numFmtId="0" fontId="17" fillId="2" borderId="0" xfId="0" applyNumberFormat="1" applyFont="1" applyFill="1" applyBorder="1" applyAlignment="1" applyProtection="1">
      <alignment vertical="center"/>
    </xf>
    <xf numFmtId="0" fontId="37" fillId="0" borderId="33" xfId="0" applyFont="1" applyFill="1" applyBorder="1" applyAlignment="1" applyProtection="1">
      <alignment vertical="center"/>
    </xf>
    <xf numFmtId="0" fontId="37" fillId="0" borderId="0" xfId="0" applyFont="1" applyFill="1" applyBorder="1" applyAlignment="1" applyProtection="1">
      <alignment vertical="center"/>
    </xf>
    <xf numFmtId="0" fontId="37" fillId="0" borderId="34" xfId="0" applyFont="1" applyFill="1" applyBorder="1" applyAlignment="1" applyProtection="1">
      <alignment vertical="center"/>
    </xf>
    <xf numFmtId="0" fontId="37" fillId="0" borderId="33" xfId="0" applyNumberFormat="1" applyFont="1" applyFill="1" applyBorder="1" applyAlignment="1" applyProtection="1">
      <alignment vertical="center"/>
    </xf>
    <xf numFmtId="0" fontId="38" fillId="0" borderId="34" xfId="0" applyFont="1" applyFill="1" applyBorder="1" applyAlignment="1" applyProtection="1">
      <alignment vertical="center"/>
    </xf>
    <xf numFmtId="0" fontId="39" fillId="0" borderId="34" xfId="0" applyFont="1" applyFill="1" applyBorder="1" applyAlignment="1" applyProtection="1">
      <alignment vertical="center"/>
    </xf>
    <xf numFmtId="0" fontId="37" fillId="0" borderId="35" xfId="0" applyNumberFormat="1" applyFont="1" applyFill="1" applyBorder="1" applyAlignment="1" applyProtection="1">
      <alignment vertical="center"/>
    </xf>
    <xf numFmtId="0" fontId="37" fillId="0" borderId="36" xfId="0" applyFont="1" applyFill="1" applyBorder="1" applyAlignment="1" applyProtection="1">
      <alignment vertical="center"/>
    </xf>
    <xf numFmtId="0" fontId="2" fillId="0" borderId="36" xfId="0" applyNumberFormat="1" applyFont="1" applyFill="1" applyBorder="1" applyAlignment="1">
      <alignment horizontal="center" vertical="center"/>
    </xf>
    <xf numFmtId="0" fontId="38" fillId="0" borderId="37" xfId="0" applyFont="1" applyFill="1" applyBorder="1" applyAlignment="1" applyProtection="1">
      <alignment vertical="center"/>
    </xf>
    <xf numFmtId="0" fontId="40" fillId="0" borderId="0" xfId="0"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2" fillId="0" borderId="0" xfId="0" applyFont="1" applyFill="1" applyBorder="1" applyAlignment="1" applyProtection="1">
      <alignment vertical="center"/>
      <protection hidden="1"/>
    </xf>
    <xf numFmtId="0" fontId="43" fillId="0" borderId="30" xfId="0" applyFont="1" applyFill="1" applyBorder="1" applyAlignment="1" applyProtection="1">
      <alignment vertical="center"/>
    </xf>
    <xf numFmtId="0" fontId="16" fillId="0" borderId="31" xfId="0" applyFont="1" applyFill="1" applyBorder="1" applyAlignment="1">
      <alignment vertical="center"/>
    </xf>
    <xf numFmtId="0" fontId="13" fillId="0" borderId="32" xfId="0" applyFont="1" applyFill="1" applyBorder="1" applyAlignment="1" applyProtection="1">
      <alignment vertical="center"/>
    </xf>
    <xf numFmtId="0" fontId="16" fillId="0" borderId="0" xfId="0" applyFont="1" applyFill="1" applyAlignment="1">
      <alignment vertical="center"/>
    </xf>
    <xf numFmtId="0" fontId="13" fillId="0" borderId="33"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34" xfId="0" applyFont="1" applyFill="1" applyBorder="1" applyAlignment="1" applyProtection="1">
      <alignment vertical="center"/>
    </xf>
    <xf numFmtId="0" fontId="13" fillId="0" borderId="33" xfId="0" applyNumberFormat="1" applyFont="1" applyFill="1" applyBorder="1" applyAlignment="1" applyProtection="1">
      <alignment vertical="center"/>
    </xf>
    <xf numFmtId="0" fontId="44" fillId="0" borderId="34" xfId="0" applyFont="1" applyFill="1" applyBorder="1" applyAlignment="1" applyProtection="1">
      <alignment vertical="center"/>
    </xf>
    <xf numFmtId="0" fontId="13" fillId="0" borderId="35" xfId="0" applyNumberFormat="1" applyFont="1" applyFill="1" applyBorder="1" applyAlignment="1" applyProtection="1">
      <alignment vertical="center"/>
    </xf>
    <xf numFmtId="0" fontId="13" fillId="0" borderId="36" xfId="0" applyFont="1" applyFill="1" applyBorder="1" applyAlignment="1" applyProtection="1">
      <alignment vertical="center"/>
    </xf>
    <xf numFmtId="0" fontId="44" fillId="0" borderId="37" xfId="0" applyFont="1" applyFill="1" applyBorder="1" applyAlignment="1" applyProtection="1">
      <alignment vertical="center"/>
    </xf>
    <xf numFmtId="0" fontId="40" fillId="0" borderId="1" xfId="0" applyFont="1" applyFill="1" applyBorder="1" applyAlignment="1" applyProtection="1">
      <alignment vertical="center"/>
    </xf>
    <xf numFmtId="38" fontId="9" fillId="0" borderId="29" xfId="2" applyFont="1" applyFill="1" applyBorder="1" applyAlignment="1" applyProtection="1">
      <alignment horizontal="right"/>
    </xf>
    <xf numFmtId="0" fontId="49" fillId="0" borderId="0" xfId="0" applyFont="1" applyFill="1" applyAlignment="1" applyProtection="1">
      <alignment vertical="center"/>
    </xf>
    <xf numFmtId="179" fontId="49" fillId="0" borderId="0" xfId="0" applyNumberFormat="1" applyFont="1" applyFill="1" applyAlignment="1" applyProtection="1">
      <alignment vertical="center"/>
    </xf>
    <xf numFmtId="0" fontId="0" fillId="0" borderId="0" xfId="0" applyAlignment="1">
      <alignment vertical="center"/>
    </xf>
    <xf numFmtId="0" fontId="27" fillId="0" borderId="0" xfId="0" applyFont="1">
      <alignment vertical="center"/>
    </xf>
    <xf numFmtId="176" fontId="16" fillId="0" borderId="1" xfId="0" applyNumberFormat="1" applyFont="1" applyFill="1" applyBorder="1" applyAlignment="1" applyProtection="1">
      <alignment vertical="center" shrinkToFit="1"/>
    </xf>
    <xf numFmtId="176" fontId="17" fillId="0" borderId="0" xfId="0" applyNumberFormat="1" applyFont="1" applyFill="1" applyBorder="1" applyAlignment="1" applyProtection="1">
      <alignment vertical="center"/>
    </xf>
    <xf numFmtId="176" fontId="15" fillId="0" borderId="0" xfId="0" applyNumberFormat="1" applyFont="1" applyFill="1" applyBorder="1" applyAlignment="1" applyProtection="1">
      <alignment vertical="center"/>
    </xf>
    <xf numFmtId="0" fontId="18" fillId="0" borderId="0" xfId="0" applyFont="1" applyFill="1" applyBorder="1" applyAlignment="1">
      <alignment vertical="center"/>
    </xf>
    <xf numFmtId="0" fontId="16" fillId="0" borderId="0" xfId="0" applyNumberFormat="1" applyFont="1" applyFill="1" applyBorder="1" applyAlignment="1">
      <alignment vertical="center" wrapText="1"/>
    </xf>
    <xf numFmtId="0" fontId="16" fillId="0" borderId="2" xfId="0" applyNumberFormat="1" applyFont="1" applyFill="1" applyBorder="1" applyAlignment="1">
      <alignment vertical="center" wrapText="1"/>
    </xf>
    <xf numFmtId="0" fontId="0" fillId="0" borderId="0" xfId="0" applyFill="1" applyAlignment="1">
      <alignment vertical="center" shrinkToFit="1"/>
    </xf>
    <xf numFmtId="0" fontId="4" fillId="0" borderId="4" xfId="0" applyNumberFormat="1" applyFont="1" applyFill="1" applyBorder="1" applyAlignment="1">
      <alignment horizontal="right" vertical="top"/>
    </xf>
    <xf numFmtId="3" fontId="29" fillId="0" borderId="5" xfId="0" applyNumberFormat="1" applyFont="1" applyFill="1" applyBorder="1" applyAlignment="1" applyProtection="1">
      <alignment horizontal="center" vertical="center" shrinkToFit="1"/>
      <protection locked="0"/>
    </xf>
    <xf numFmtId="3" fontId="29" fillId="0" borderId="28" xfId="0" applyNumberFormat="1" applyFont="1" applyFill="1" applyBorder="1" applyAlignment="1" applyProtection="1">
      <alignment horizontal="center" vertical="center" shrinkToFit="1"/>
      <protection locked="0"/>
    </xf>
    <xf numFmtId="3" fontId="29" fillId="0" borderId="10" xfId="0" applyNumberFormat="1" applyFont="1" applyFill="1" applyBorder="1" applyAlignment="1" applyProtection="1">
      <alignment horizontal="center" vertical="center" shrinkToFit="1"/>
      <protection locked="0"/>
    </xf>
    <xf numFmtId="0" fontId="2" fillId="0" borderId="8" xfId="0" applyFont="1" applyFill="1" applyBorder="1" applyAlignment="1">
      <alignment vertical="center"/>
    </xf>
    <xf numFmtId="0" fontId="2" fillId="0" borderId="1" xfId="0"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5" xfId="0" applyFont="1" applyFill="1" applyBorder="1" applyAlignment="1">
      <alignment vertical="center"/>
    </xf>
    <xf numFmtId="0" fontId="2" fillId="0" borderId="2" xfId="0" applyFont="1" applyFill="1" applyBorder="1" applyAlignment="1">
      <alignment horizontal="center" vertical="center"/>
    </xf>
    <xf numFmtId="0" fontId="2" fillId="0" borderId="10" xfId="0" applyNumberFormat="1" applyFont="1" applyFill="1" applyBorder="1" applyAlignment="1">
      <alignment horizontal="center" vertical="center"/>
    </xf>
    <xf numFmtId="0" fontId="0" fillId="0" borderId="0" xfId="0" applyFill="1" applyBorder="1" applyAlignment="1">
      <alignment vertical="center"/>
    </xf>
    <xf numFmtId="0" fontId="17" fillId="0" borderId="0" xfId="0" applyNumberFormat="1" applyFont="1" applyFill="1" applyBorder="1" applyAlignment="1">
      <alignment vertical="center"/>
    </xf>
    <xf numFmtId="0" fontId="22" fillId="0" borderId="0" xfId="0" applyFont="1" applyFill="1" applyBorder="1" applyAlignment="1">
      <alignment vertical="center"/>
    </xf>
    <xf numFmtId="0" fontId="16" fillId="0" borderId="4" xfId="0" applyFont="1" applyFill="1" applyBorder="1" applyAlignment="1">
      <alignment vertical="center"/>
    </xf>
    <xf numFmtId="0" fontId="2" fillId="0" borderId="8"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176" fontId="2" fillId="0" borderId="1" xfId="0" applyNumberFormat="1" applyFont="1" applyFill="1" applyBorder="1" applyAlignment="1">
      <alignment vertical="center"/>
    </xf>
    <xf numFmtId="0" fontId="2" fillId="0" borderId="1" xfId="0" applyNumberFormat="1" applyFont="1" applyFill="1" applyBorder="1" applyAlignment="1">
      <alignment horizontal="center" vertical="center"/>
    </xf>
    <xf numFmtId="176" fontId="2" fillId="0" borderId="6" xfId="0" applyNumberFormat="1" applyFont="1" applyFill="1" applyBorder="1" applyAlignment="1">
      <alignment vertical="center"/>
    </xf>
    <xf numFmtId="176" fontId="2" fillId="0" borderId="0" xfId="0" applyNumberFormat="1" applyFont="1" applyFill="1" applyBorder="1" applyAlignment="1" applyProtection="1">
      <alignment vertical="center"/>
      <protection locked="0"/>
    </xf>
    <xf numFmtId="176" fontId="2" fillId="0" borderId="0" xfId="0" applyNumberFormat="1" applyFont="1" applyFill="1" applyBorder="1" applyAlignment="1">
      <alignment vertical="center" shrinkToFit="1"/>
    </xf>
    <xf numFmtId="176" fontId="19" fillId="0" borderId="0" xfId="0" applyNumberFormat="1" applyFont="1" applyFill="1" applyBorder="1" applyAlignment="1">
      <alignment vertical="center" shrinkToFit="1"/>
    </xf>
    <xf numFmtId="0" fontId="2" fillId="0" borderId="9" xfId="0" applyNumberFormat="1" applyFont="1" applyFill="1" applyBorder="1" applyAlignment="1">
      <alignment horizontal="right" vertical="center"/>
    </xf>
    <xf numFmtId="176" fontId="2" fillId="0" borderId="2" xfId="0" applyNumberFormat="1" applyFont="1" applyFill="1" applyBorder="1" applyAlignment="1" applyProtection="1">
      <alignment vertical="center"/>
      <protection locked="0"/>
    </xf>
    <xf numFmtId="0" fontId="2" fillId="0" borderId="2" xfId="0" applyNumberFormat="1" applyFont="1" applyFill="1" applyBorder="1" applyAlignment="1">
      <alignment horizontal="right" vertical="center"/>
    </xf>
    <xf numFmtId="0" fontId="2" fillId="0" borderId="10" xfId="0" applyNumberFormat="1" applyFont="1" applyFill="1" applyBorder="1" applyAlignment="1">
      <alignment horizontal="right" vertical="center"/>
    </xf>
    <xf numFmtId="176" fontId="2" fillId="0" borderId="1" xfId="0" applyNumberFormat="1" applyFont="1" applyFill="1" applyBorder="1" applyAlignment="1" applyProtection="1">
      <alignment vertical="center"/>
      <protection locked="0"/>
    </xf>
    <xf numFmtId="0" fontId="2" fillId="0" borderId="1" xfId="0" applyNumberFormat="1" applyFont="1" applyFill="1" applyBorder="1" applyAlignment="1">
      <alignment horizontal="right" vertical="center"/>
    </xf>
    <xf numFmtId="0" fontId="2" fillId="0" borderId="4" xfId="0" applyNumberFormat="1" applyFont="1" applyFill="1" applyBorder="1" applyAlignment="1">
      <alignment horizontal="right"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vertical="center"/>
    </xf>
    <xf numFmtId="49" fontId="2" fillId="0" borderId="8" xfId="0" applyNumberFormat="1" applyFont="1" applyFill="1" applyBorder="1" applyAlignment="1">
      <alignment vertical="center"/>
    </xf>
    <xf numFmtId="49" fontId="2" fillId="0" borderId="3" xfId="0" applyNumberFormat="1" applyFont="1" applyFill="1" applyBorder="1" applyAlignment="1">
      <alignment vertical="center"/>
    </xf>
    <xf numFmtId="49" fontId="2" fillId="0" borderId="7" xfId="0" applyNumberFormat="1" applyFont="1" applyFill="1" applyBorder="1" applyAlignment="1">
      <alignment vertical="center"/>
    </xf>
    <xf numFmtId="3" fontId="26" fillId="0" borderId="12" xfId="0" applyNumberFormat="1" applyFont="1" applyFill="1" applyBorder="1" applyAlignment="1" applyProtection="1">
      <alignment horizontal="center" vertical="center" shrinkToFit="1"/>
      <protection locked="0"/>
    </xf>
    <xf numFmtId="0" fontId="2" fillId="0" borderId="8" xfId="0" applyNumberFormat="1" applyFont="1" applyFill="1" applyBorder="1" applyAlignment="1">
      <alignment horizontal="center" vertical="center"/>
    </xf>
    <xf numFmtId="176" fontId="2" fillId="0" borderId="6" xfId="0" applyNumberFormat="1" applyFont="1" applyFill="1" applyBorder="1" applyAlignment="1" applyProtection="1">
      <alignment vertical="center"/>
    </xf>
    <xf numFmtId="0" fontId="2" fillId="0" borderId="5" xfId="0" applyNumberFormat="1" applyFont="1" applyFill="1" applyBorder="1" applyAlignment="1">
      <alignment horizontal="center" vertical="center"/>
    </xf>
    <xf numFmtId="176" fontId="2" fillId="0" borderId="6" xfId="0" applyNumberFormat="1" applyFont="1" applyFill="1" applyBorder="1" applyAlignment="1">
      <alignment vertical="center"/>
    </xf>
    <xf numFmtId="49" fontId="2" fillId="0" borderId="3" xfId="0" applyNumberFormat="1" applyFont="1" applyFill="1" applyBorder="1" applyAlignment="1">
      <alignment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vertical="center"/>
    </xf>
    <xf numFmtId="0" fontId="2" fillId="0" borderId="1" xfId="0" applyFont="1" applyFill="1" applyBorder="1" applyAlignment="1">
      <alignment vertical="center"/>
    </xf>
    <xf numFmtId="176" fontId="2" fillId="0" borderId="1" xfId="0" applyNumberFormat="1" applyFont="1" applyFill="1" applyBorder="1" applyAlignment="1" applyProtection="1">
      <alignment vertical="center"/>
      <protection locked="0"/>
    </xf>
    <xf numFmtId="176" fontId="2" fillId="0" borderId="2" xfId="0" applyNumberFormat="1" applyFont="1" applyFill="1" applyBorder="1" applyAlignment="1" applyProtection="1">
      <alignment vertical="center"/>
      <protection locked="0"/>
    </xf>
    <xf numFmtId="0" fontId="2" fillId="0" borderId="1" xfId="0" applyNumberFormat="1" applyFont="1" applyFill="1" applyBorder="1" applyAlignment="1">
      <alignment horizontal="right" vertical="center"/>
    </xf>
    <xf numFmtId="0" fontId="2" fillId="0" borderId="3" xfId="0" applyNumberFormat="1" applyFont="1" applyFill="1" applyBorder="1" applyAlignment="1" applyProtection="1">
      <alignment horizontal="center" vertical="center"/>
    </xf>
    <xf numFmtId="0" fontId="2" fillId="0" borderId="2" xfId="0" applyFont="1" applyFill="1" applyBorder="1" applyAlignment="1">
      <alignment vertical="center"/>
    </xf>
    <xf numFmtId="0" fontId="2" fillId="0" borderId="9" xfId="0" applyNumberFormat="1" applyFont="1" applyFill="1" applyBorder="1" applyAlignment="1">
      <alignment horizontal="right" vertical="center"/>
    </xf>
    <xf numFmtId="0" fontId="2" fillId="0" borderId="4" xfId="0" applyNumberFormat="1" applyFont="1" applyFill="1" applyBorder="1" applyAlignment="1">
      <alignment horizontal="right" vertical="center"/>
    </xf>
    <xf numFmtId="0" fontId="2" fillId="0" borderId="6" xfId="0" applyNumberFormat="1" applyFont="1" applyFill="1" applyBorder="1" applyAlignment="1">
      <alignment horizontal="center" vertical="center"/>
    </xf>
    <xf numFmtId="0" fontId="2" fillId="0" borderId="5"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shrinkToFit="1"/>
    </xf>
    <xf numFmtId="0" fontId="0" fillId="0" borderId="0" xfId="0" applyFill="1" applyAlignment="1" applyProtection="1">
      <alignment vertical="center" shrinkToFit="1"/>
    </xf>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6" fillId="0" borderId="1" xfId="0" applyNumberFormat="1" applyFont="1" applyFill="1" applyBorder="1" applyAlignment="1" applyProtection="1">
      <alignment vertical="center"/>
    </xf>
    <xf numFmtId="0" fontId="16" fillId="0" borderId="4" xfId="0" applyNumberFormat="1" applyFont="1" applyFill="1" applyBorder="1" applyAlignment="1" applyProtection="1">
      <alignment vertical="center"/>
    </xf>
    <xf numFmtId="0" fontId="2" fillId="0" borderId="8" xfId="0" applyNumberFormat="1" applyFont="1" applyFill="1" applyBorder="1" applyAlignment="1" applyProtection="1">
      <alignment vertical="center"/>
    </xf>
    <xf numFmtId="0" fontId="2" fillId="0" borderId="27" xfId="0" applyNumberFormat="1" applyFont="1" applyFill="1" applyBorder="1" applyAlignment="1" applyProtection="1">
      <alignment vertical="center"/>
    </xf>
    <xf numFmtId="0" fontId="3" fillId="0" borderId="1" xfId="0" applyNumberFormat="1" applyFont="1" applyFill="1" applyBorder="1" applyAlignment="1" applyProtection="1">
      <alignment horizontal="right" vertical="top"/>
    </xf>
    <xf numFmtId="0" fontId="3" fillId="0" borderId="27" xfId="0" applyNumberFormat="1" applyFont="1" applyFill="1" applyBorder="1" applyAlignment="1" applyProtection="1">
      <alignment vertical="center"/>
    </xf>
    <xf numFmtId="0" fontId="4" fillId="0" borderId="4" xfId="0" applyNumberFormat="1" applyFont="1" applyFill="1" applyBorder="1" applyAlignment="1" applyProtection="1">
      <alignment horizontal="right" vertical="top"/>
    </xf>
    <xf numFmtId="0" fontId="3" fillId="0" borderId="4" xfId="0" applyNumberFormat="1" applyFont="1" applyFill="1" applyBorder="1" applyAlignment="1" applyProtection="1">
      <alignment horizontal="right" vertical="top"/>
    </xf>
    <xf numFmtId="0" fontId="16" fillId="0" borderId="0" xfId="0" applyNumberFormat="1" applyFont="1" applyFill="1" applyBorder="1" applyAlignment="1" applyProtection="1">
      <alignment vertical="center"/>
    </xf>
    <xf numFmtId="0" fontId="16" fillId="0" borderId="9" xfId="0" applyNumberFormat="1" applyFont="1" applyFill="1" applyBorder="1" applyAlignment="1" applyProtection="1">
      <alignment vertical="center"/>
    </xf>
    <xf numFmtId="3" fontId="29" fillId="0" borderId="5" xfId="0" applyNumberFormat="1" applyFont="1" applyFill="1" applyBorder="1" applyAlignment="1" applyProtection="1">
      <alignment horizontal="center" vertical="center" shrinkToFit="1"/>
    </xf>
    <xf numFmtId="3" fontId="29" fillId="0" borderId="28" xfId="0" applyNumberFormat="1" applyFont="1" applyFill="1" applyBorder="1" applyAlignment="1" applyProtection="1">
      <alignment horizontal="center" vertical="center" shrinkToFit="1"/>
    </xf>
    <xf numFmtId="3" fontId="29" fillId="0" borderId="10" xfId="0" applyNumberFormat="1" applyFont="1" applyFill="1" applyBorder="1" applyAlignment="1" applyProtection="1">
      <alignment horizontal="center" vertical="center" shrinkToFit="1"/>
    </xf>
    <xf numFmtId="3" fontId="29" fillId="0" borderId="2" xfId="0" applyNumberFormat="1" applyFont="1" applyFill="1" applyBorder="1" applyAlignment="1" applyProtection="1">
      <alignment horizontal="center" vertical="center" shrinkToFit="1"/>
    </xf>
    <xf numFmtId="0" fontId="2" fillId="0" borderId="2" xfId="0" applyNumberFormat="1" applyFont="1" applyFill="1" applyBorder="1" applyAlignment="1" applyProtection="1">
      <alignment vertical="center"/>
    </xf>
    <xf numFmtId="0" fontId="2" fillId="0" borderId="1"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10"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right" vertical="center" shrinkToFit="1"/>
    </xf>
    <xf numFmtId="0" fontId="2" fillId="0" borderId="1" xfId="0" applyNumberFormat="1" applyFont="1" applyFill="1" applyBorder="1" applyAlignment="1" applyProtection="1">
      <alignment vertical="center" shrinkToFit="1"/>
    </xf>
    <xf numFmtId="0" fontId="2" fillId="0" borderId="4" xfId="0" applyNumberFormat="1" applyFont="1" applyFill="1" applyBorder="1" applyAlignment="1" applyProtection="1">
      <alignment vertical="center"/>
    </xf>
    <xf numFmtId="0" fontId="2" fillId="0" borderId="6" xfId="0" applyNumberFormat="1" applyFont="1" applyFill="1" applyBorder="1" applyAlignment="1" applyProtection="1">
      <alignment vertical="center"/>
    </xf>
    <xf numFmtId="0" fontId="2" fillId="0" borderId="11" xfId="0" applyNumberFormat="1" applyFont="1" applyFill="1" applyBorder="1" applyAlignment="1" applyProtection="1">
      <alignment vertical="center"/>
    </xf>
    <xf numFmtId="0" fontId="2" fillId="0" borderId="5"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vertical="center"/>
    </xf>
    <xf numFmtId="0" fontId="18" fillId="0" borderId="1" xfId="0" applyFont="1" applyFill="1" applyBorder="1" applyAlignment="1" applyProtection="1">
      <alignment vertical="center"/>
    </xf>
    <xf numFmtId="0" fontId="17" fillId="0" borderId="1" xfId="0" applyNumberFormat="1" applyFont="1" applyFill="1" applyBorder="1" applyAlignment="1" applyProtection="1">
      <alignment vertical="center"/>
    </xf>
    <xf numFmtId="0" fontId="22" fillId="0" borderId="1" xfId="0" applyFont="1" applyFill="1" applyBorder="1" applyAlignment="1" applyProtection="1">
      <alignment vertical="center"/>
    </xf>
    <xf numFmtId="0" fontId="2" fillId="0" borderId="7" xfId="0" applyNumberFormat="1" applyFont="1" applyFill="1" applyBorder="1" applyAlignment="1" applyProtection="1">
      <alignment vertical="center"/>
    </xf>
    <xf numFmtId="0" fontId="2" fillId="0" borderId="9" xfId="0" applyNumberFormat="1" applyFont="1" applyFill="1" applyBorder="1" applyAlignment="1" applyProtection="1">
      <alignment vertical="center"/>
    </xf>
    <xf numFmtId="3" fontId="26" fillId="0" borderId="12" xfId="0" applyNumberFormat="1" applyFont="1" applyFill="1" applyBorder="1" applyAlignment="1" applyProtection="1">
      <alignment horizontal="center" vertical="center" shrinkToFit="1"/>
    </xf>
    <xf numFmtId="0" fontId="2" fillId="0" borderId="5" xfId="0" applyNumberFormat="1" applyFont="1" applyFill="1" applyBorder="1" applyAlignment="1" applyProtection="1">
      <alignment vertical="center"/>
    </xf>
    <xf numFmtId="0" fontId="18" fillId="0" borderId="2" xfId="0" applyFont="1" applyFill="1" applyBorder="1" applyAlignment="1" applyProtection="1">
      <alignment vertical="center"/>
    </xf>
    <xf numFmtId="0" fontId="22" fillId="0" borderId="2" xfId="0" applyFont="1" applyFill="1" applyBorder="1" applyAlignment="1" applyProtection="1">
      <alignment vertical="center"/>
    </xf>
    <xf numFmtId="0" fontId="0" fillId="0" borderId="0" xfId="0" applyFill="1" applyBorder="1" applyAlignment="1" applyProtection="1">
      <alignment vertical="center"/>
    </xf>
    <xf numFmtId="0" fontId="2" fillId="0" borderId="3" xfId="0" applyFont="1" applyFill="1" applyBorder="1" applyAlignment="1" applyProtection="1">
      <alignment horizontal="center" vertical="center"/>
    </xf>
    <xf numFmtId="0" fontId="16" fillId="0" borderId="0" xfId="0" applyNumberFormat="1" applyFont="1" applyFill="1" applyBorder="1" applyAlignment="1" applyProtection="1">
      <alignment vertical="center" wrapText="1"/>
    </xf>
    <xf numFmtId="0" fontId="16" fillId="0" borderId="2" xfId="0" applyNumberFormat="1" applyFont="1" applyFill="1" applyBorder="1" applyAlignment="1" applyProtection="1">
      <alignment vertical="center" wrapText="1"/>
    </xf>
    <xf numFmtId="0" fontId="2" fillId="0" borderId="1" xfId="0" applyFont="1" applyFill="1" applyBorder="1" applyAlignment="1" applyProtection="1">
      <alignment vertical="center" shrinkToFit="1"/>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8" xfId="0" applyFont="1" applyFill="1" applyBorder="1" applyAlignment="1" applyProtection="1">
      <alignment horizontal="center" vertical="center"/>
    </xf>
    <xf numFmtId="176" fontId="2"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8"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right" vertical="center"/>
    </xf>
    <xf numFmtId="176" fontId="2"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right" vertical="center"/>
    </xf>
    <xf numFmtId="176" fontId="2" fillId="0" borderId="2" xfId="0" applyNumberFormat="1" applyFont="1" applyFill="1" applyBorder="1" applyAlignment="1" applyProtection="1">
      <alignment vertical="center"/>
    </xf>
    <xf numFmtId="0" fontId="2" fillId="0" borderId="2" xfId="0" applyNumberFormat="1" applyFont="1" applyFill="1" applyBorder="1" applyAlignment="1" applyProtection="1">
      <alignment horizontal="right" vertical="center"/>
    </xf>
    <xf numFmtId="0" fontId="2" fillId="0" borderId="10"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right" vertical="center"/>
    </xf>
    <xf numFmtId="0" fontId="2"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8" xfId="0" applyNumberFormat="1" applyFont="1" applyFill="1" applyBorder="1" applyAlignment="1" applyProtection="1">
      <alignment vertical="center"/>
    </xf>
    <xf numFmtId="0" fontId="16" fillId="0" borderId="4" xfId="0" applyFont="1" applyFill="1" applyBorder="1" applyAlignment="1" applyProtection="1">
      <alignment vertical="center"/>
    </xf>
    <xf numFmtId="49" fontId="16" fillId="0" borderId="8" xfId="0" applyNumberFormat="1" applyFont="1" applyFill="1" applyBorder="1" applyAlignment="1" applyProtection="1">
      <alignment vertical="center"/>
    </xf>
    <xf numFmtId="49" fontId="16" fillId="0" borderId="3" xfId="0" applyNumberFormat="1" applyFont="1" applyFill="1" applyBorder="1" applyAlignment="1" applyProtection="1">
      <alignment vertical="center"/>
    </xf>
    <xf numFmtId="176" fontId="2" fillId="0" borderId="0" xfId="0" applyNumberFormat="1" applyFont="1" applyFill="1" applyBorder="1" applyAlignment="1" applyProtection="1">
      <alignment vertical="center" shrinkToFit="1"/>
    </xf>
    <xf numFmtId="176" fontId="19" fillId="0" borderId="0" xfId="0" applyNumberFormat="1" applyFont="1" applyFill="1" applyBorder="1" applyAlignment="1" applyProtection="1">
      <alignment vertical="center" shrinkToFit="1"/>
    </xf>
    <xf numFmtId="0" fontId="9" fillId="3" borderId="12" xfId="0" applyFont="1" applyFill="1" applyBorder="1" applyAlignment="1" applyProtection="1"/>
    <xf numFmtId="0" fontId="9" fillId="4" borderId="12" xfId="0" applyFont="1" applyFill="1" applyBorder="1" applyAlignment="1" applyProtection="1"/>
    <xf numFmtId="0" fontId="9" fillId="4" borderId="3" xfId="0" applyFont="1" applyFill="1" applyBorder="1" applyAlignment="1" applyProtection="1"/>
    <xf numFmtId="0" fontId="9" fillId="4" borderId="6" xfId="0" applyFont="1" applyFill="1" applyBorder="1" applyAlignment="1" applyProtection="1"/>
    <xf numFmtId="0" fontId="9" fillId="4" borderId="11" xfId="0" applyFont="1" applyFill="1" applyBorder="1" applyAlignment="1" applyProtection="1"/>
    <xf numFmtId="0" fontId="9" fillId="5" borderId="12" xfId="0" applyFont="1" applyFill="1" applyBorder="1" applyAlignment="1" applyProtection="1"/>
    <xf numFmtId="0" fontId="12" fillId="0" borderId="0" xfId="0" applyNumberFormat="1" applyFont="1" applyFill="1" applyBorder="1" applyAlignment="1" applyProtection="1">
      <alignment vertical="center" shrinkToFit="1"/>
      <protection locked="0"/>
    </xf>
    <xf numFmtId="0" fontId="24" fillId="0" borderId="0" xfId="0" applyFont="1" applyFill="1" applyBorder="1" applyAlignment="1" applyProtection="1">
      <alignment vertical="center" shrinkToFit="1"/>
      <protection locked="0"/>
    </xf>
    <xf numFmtId="0" fontId="12" fillId="0" borderId="0" xfId="0" applyNumberFormat="1" applyFont="1" applyFill="1" applyBorder="1" applyAlignment="1" applyProtection="1">
      <alignment horizontal="right" vertical="center"/>
    </xf>
    <xf numFmtId="0" fontId="27" fillId="0" borderId="0" xfId="0" applyFont="1" applyFill="1" applyAlignment="1" applyProtection="1">
      <alignment horizontal="right" vertical="center"/>
    </xf>
    <xf numFmtId="0" fontId="0" fillId="0" borderId="0" xfId="0" applyFill="1" applyAlignment="1" applyProtection="1">
      <alignment horizontal="right" vertical="center"/>
    </xf>
    <xf numFmtId="0" fontId="17" fillId="0" borderId="7" xfId="0"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17" fillId="0" borderId="9" xfId="0" applyNumberFormat="1" applyFont="1" applyFill="1" applyBorder="1" applyAlignment="1" applyProtection="1">
      <alignment horizontal="left" vertical="center" wrapText="1"/>
    </xf>
    <xf numFmtId="0" fontId="11" fillId="0" borderId="40" xfId="0" applyNumberFormat="1" applyFont="1" applyFill="1" applyBorder="1" applyAlignment="1" applyProtection="1">
      <alignment horizontal="center" vertical="center" shrinkToFit="1"/>
      <protection locked="0"/>
    </xf>
    <xf numFmtId="0" fontId="11" fillId="0" borderId="40" xfId="0" applyFon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horizontal="distributed" vertical="center" justifyLastLine="1"/>
    </xf>
    <xf numFmtId="0" fontId="27" fillId="0" borderId="0" xfId="0" applyFont="1" applyFill="1" applyBorder="1" applyAlignment="1" applyProtection="1">
      <alignment horizontal="distributed" vertical="center" justifyLastLine="1"/>
    </xf>
    <xf numFmtId="0" fontId="13" fillId="0" borderId="0" xfId="0" applyFont="1" applyFill="1" applyBorder="1" applyAlignment="1" applyProtection="1">
      <alignment horizontal="center" vertical="center" shrinkToFit="1"/>
      <protection locked="0"/>
    </xf>
    <xf numFmtId="0" fontId="2" fillId="0" borderId="8" xfId="0" applyNumberFormat="1" applyFont="1" applyFill="1" applyBorder="1" applyAlignment="1">
      <alignment horizontal="center" vertical="center"/>
    </xf>
    <xf numFmtId="0" fontId="18" fillId="0" borderId="7" xfId="0" applyFont="1" applyFill="1" applyBorder="1" applyAlignment="1">
      <alignment vertical="center"/>
    </xf>
    <xf numFmtId="0" fontId="0" fillId="0" borderId="5" xfId="0" applyFill="1" applyBorder="1" applyAlignment="1">
      <alignment vertical="center"/>
    </xf>
    <xf numFmtId="0" fontId="2" fillId="0" borderId="1" xfId="0" applyNumberFormat="1" applyFont="1" applyFill="1" applyBorder="1" applyAlignment="1">
      <alignment horizontal="distributed" vertical="center" wrapText="1"/>
    </xf>
    <xf numFmtId="0" fontId="18" fillId="0" borderId="1" xfId="0" applyFont="1" applyFill="1" applyBorder="1" applyAlignment="1">
      <alignment vertical="center"/>
    </xf>
    <xf numFmtId="0" fontId="18" fillId="0" borderId="4" xfId="0" applyFont="1" applyFill="1" applyBorder="1" applyAlignment="1">
      <alignment vertical="center"/>
    </xf>
    <xf numFmtId="0" fontId="18" fillId="0" borderId="0" xfId="0" applyFont="1" applyFill="1" applyAlignment="1">
      <alignment vertical="center"/>
    </xf>
    <xf numFmtId="0" fontId="18" fillId="0" borderId="9" xfId="0" applyFont="1" applyFill="1" applyBorder="1" applyAlignment="1">
      <alignment vertical="center"/>
    </xf>
    <xf numFmtId="0" fontId="18" fillId="0" borderId="0" xfId="0" applyFont="1" applyFill="1" applyBorder="1" applyAlignment="1">
      <alignment vertical="center"/>
    </xf>
    <xf numFmtId="0" fontId="0" fillId="0" borderId="2" xfId="0" applyFill="1" applyBorder="1" applyAlignment="1">
      <alignment vertical="center"/>
    </xf>
    <xf numFmtId="0" fontId="0" fillId="0" borderId="10" xfId="0" applyFill="1" applyBorder="1" applyAlignment="1">
      <alignment vertical="center"/>
    </xf>
    <xf numFmtId="0" fontId="2" fillId="0" borderId="3" xfId="0" applyNumberFormat="1" applyFont="1" applyFill="1" applyBorder="1" applyAlignment="1" applyProtection="1">
      <alignment horizontal="distributed" vertical="center"/>
    </xf>
    <xf numFmtId="0" fontId="18" fillId="0" borderId="6" xfId="0" applyFont="1" applyFill="1" applyBorder="1" applyAlignment="1" applyProtection="1">
      <alignment horizontal="distributed" vertical="center"/>
    </xf>
    <xf numFmtId="0" fontId="11" fillId="0" borderId="39" xfId="0" applyNumberFormat="1" applyFont="1" applyFill="1" applyBorder="1" applyAlignment="1" applyProtection="1">
      <alignment horizontal="center" vertical="center" shrinkToFit="1"/>
      <protection locked="0"/>
    </xf>
    <xf numFmtId="0" fontId="11" fillId="0" borderId="39" xfId="0" applyFont="1" applyFill="1" applyBorder="1" applyAlignment="1" applyProtection="1">
      <alignment horizontal="center" vertical="center" shrinkToFit="1"/>
      <protection locked="0"/>
    </xf>
    <xf numFmtId="0" fontId="11" fillId="0" borderId="5" xfId="0" applyFont="1" applyFill="1" applyBorder="1" applyAlignment="1" applyProtection="1">
      <alignment vertical="center" shrinkToFit="1"/>
      <protection locked="0"/>
    </xf>
    <xf numFmtId="0" fontId="11" fillId="0" borderId="2" xfId="0" applyFont="1" applyFill="1" applyBorder="1" applyAlignment="1" applyProtection="1">
      <alignment vertical="center" shrinkToFit="1"/>
      <protection locked="0"/>
    </xf>
    <xf numFmtId="0" fontId="11" fillId="0" borderId="10" xfId="0" applyFont="1" applyFill="1" applyBorder="1" applyAlignment="1" applyProtection="1">
      <alignment vertical="center" shrinkToFit="1"/>
      <protection locked="0"/>
    </xf>
    <xf numFmtId="0" fontId="2" fillId="0" borderId="6" xfId="0" applyNumberFormat="1" applyFont="1" applyFill="1" applyBorder="1" applyAlignment="1">
      <alignment horizontal="distributed" vertical="center"/>
    </xf>
    <xf numFmtId="0" fontId="18" fillId="0" borderId="6" xfId="0" applyFont="1" applyFill="1" applyBorder="1" applyAlignment="1">
      <alignment horizontal="distributed" vertical="center"/>
    </xf>
    <xf numFmtId="0" fontId="18" fillId="0" borderId="11" xfId="0" applyFont="1" applyFill="1" applyBorder="1" applyAlignment="1">
      <alignment horizontal="distributed" vertical="center"/>
    </xf>
    <xf numFmtId="0" fontId="2" fillId="0" borderId="39" xfId="0" applyNumberFormat="1" applyFont="1" applyFill="1" applyBorder="1" applyAlignment="1" applyProtection="1">
      <alignment vertical="center" wrapText="1"/>
      <protection locked="0"/>
    </xf>
    <xf numFmtId="0" fontId="2" fillId="0" borderId="39" xfId="0" applyFont="1" applyFill="1" applyBorder="1" applyAlignment="1" applyProtection="1">
      <alignment vertical="center" wrapText="1"/>
      <protection locked="0"/>
    </xf>
    <xf numFmtId="0" fontId="2" fillId="0" borderId="6" xfId="0" applyNumberFormat="1" applyFont="1" applyFill="1" applyBorder="1" applyAlignment="1">
      <alignment horizontal="distributed" vertical="center" wrapText="1"/>
    </xf>
    <xf numFmtId="0" fontId="2" fillId="0" borderId="2" xfId="0" applyNumberFormat="1" applyFont="1" applyFill="1" applyBorder="1" applyAlignment="1">
      <alignment vertical="center" shrinkToFit="1"/>
    </xf>
    <xf numFmtId="0" fontId="0" fillId="0" borderId="2" xfId="0" applyFill="1" applyBorder="1" applyAlignment="1">
      <alignment vertical="center" shrinkToFit="1"/>
    </xf>
    <xf numFmtId="0" fontId="0" fillId="0" borderId="11" xfId="0" applyFill="1" applyBorder="1" applyAlignment="1">
      <alignment vertical="center" shrinkToFit="1"/>
    </xf>
    <xf numFmtId="0" fontId="11" fillId="0" borderId="0" xfId="0" applyNumberFormat="1"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24" fillId="0" borderId="0" xfId="0" applyFont="1" applyFill="1" applyBorder="1" applyAlignment="1" applyProtection="1">
      <alignment horizontal="left" vertical="center" shrinkToFit="1"/>
      <protection locked="0"/>
    </xf>
    <xf numFmtId="0" fontId="2" fillId="0" borderId="2" xfId="0" applyNumberFormat="1" applyFont="1" applyFill="1" applyBorder="1" applyAlignment="1">
      <alignment horizontal="distributed" vertical="center" justifyLastLine="1"/>
    </xf>
    <xf numFmtId="0" fontId="18" fillId="0" borderId="2" xfId="0" applyFont="1" applyFill="1" applyBorder="1" applyAlignment="1">
      <alignment horizontal="distributed" vertical="center" justifyLastLine="1"/>
    </xf>
    <xf numFmtId="0" fontId="2" fillId="0" borderId="0" xfId="0" applyNumberFormat="1" applyFont="1" applyFill="1" applyBorder="1" applyAlignment="1">
      <alignment horizontal="distributed" vertical="center" justifyLastLine="1"/>
    </xf>
    <xf numFmtId="0" fontId="18" fillId="0" borderId="0" xfId="0" applyFont="1" applyFill="1" applyBorder="1" applyAlignment="1">
      <alignment horizontal="distributed" vertical="center" justifyLastLine="1"/>
    </xf>
    <xf numFmtId="0" fontId="2" fillId="0" borderId="40" xfId="0" applyNumberFormat="1" applyFont="1" applyFill="1" applyBorder="1" applyAlignment="1">
      <alignment horizontal="distributed" vertical="center" justifyLastLine="1"/>
    </xf>
    <xf numFmtId="0" fontId="18" fillId="0" borderId="40" xfId="0" applyFont="1" applyFill="1" applyBorder="1" applyAlignment="1">
      <alignment horizontal="distributed" vertical="center" justifyLastLine="1"/>
    </xf>
    <xf numFmtId="0" fontId="30" fillId="0" borderId="1" xfId="0" applyNumberFormat="1" applyFont="1" applyFill="1" applyBorder="1" applyAlignment="1" applyProtection="1">
      <alignment horizontal="center" vertical="center" shrinkToFit="1"/>
      <protection locked="0"/>
    </xf>
    <xf numFmtId="0" fontId="30" fillId="0" borderId="1" xfId="0" applyFont="1" applyFill="1" applyBorder="1" applyAlignment="1" applyProtection="1">
      <alignment horizontal="center" vertical="center" shrinkToFit="1"/>
      <protection locked="0"/>
    </xf>
    <xf numFmtId="176" fontId="30" fillId="0" borderId="0" xfId="0" applyNumberFormat="1" applyFont="1" applyFill="1" applyBorder="1" applyAlignment="1" applyProtection="1">
      <alignment vertical="center" shrinkToFit="1"/>
      <protection locked="0"/>
    </xf>
    <xf numFmtId="176" fontId="30" fillId="0" borderId="38" xfId="0" applyNumberFormat="1" applyFont="1" applyFill="1" applyBorder="1" applyAlignment="1" applyProtection="1">
      <alignment vertical="center" shrinkToFit="1"/>
      <protection locked="0"/>
    </xf>
    <xf numFmtId="0" fontId="2" fillId="0" borderId="2" xfId="0" applyFont="1" applyFill="1" applyBorder="1" applyAlignment="1">
      <alignment horizontal="right" vertical="center"/>
    </xf>
    <xf numFmtId="0" fontId="30" fillId="0" borderId="2" xfId="0" applyNumberFormat="1" applyFont="1" applyFill="1" applyBorder="1" applyAlignment="1" applyProtection="1">
      <alignment horizontal="center" vertical="center" shrinkToFit="1"/>
      <protection locked="0"/>
    </xf>
    <xf numFmtId="0" fontId="30" fillId="0" borderId="2" xfId="0" applyFont="1" applyFill="1" applyBorder="1" applyAlignment="1" applyProtection="1">
      <alignment horizontal="center" vertical="center" shrinkToFit="1"/>
      <protection locked="0"/>
    </xf>
    <xf numFmtId="0" fontId="2" fillId="0" borderId="0" xfId="0" applyNumberFormat="1" applyFont="1" applyFill="1" applyBorder="1" applyAlignment="1">
      <alignment horizontal="center" vertical="center" shrinkToFit="1"/>
    </xf>
    <xf numFmtId="0" fontId="0" fillId="0" borderId="0" xfId="0" applyFill="1" applyAlignment="1">
      <alignment horizontal="center" vertical="center" shrinkToFit="1"/>
    </xf>
    <xf numFmtId="0" fontId="5" fillId="0" borderId="0" xfId="0" applyNumberFormat="1" applyFont="1" applyFill="1" applyBorder="1" applyAlignment="1">
      <alignment horizontal="distributed" vertical="center"/>
    </xf>
    <xf numFmtId="0" fontId="21" fillId="0" borderId="0" xfId="0" applyFont="1" applyFill="1" applyAlignment="1">
      <alignment horizontal="distributed" vertical="center"/>
    </xf>
    <xf numFmtId="0" fontId="6" fillId="0" borderId="0" xfId="0" applyNumberFormat="1" applyFont="1" applyFill="1" applyBorder="1" applyAlignment="1" applyProtection="1">
      <alignment horizontal="distributed" vertical="center" justifyLastLine="1"/>
      <protection locked="0"/>
    </xf>
    <xf numFmtId="0" fontId="0" fillId="0" borderId="0" xfId="0" applyFont="1" applyFill="1" applyAlignment="1" applyProtection="1">
      <alignment horizontal="distributed" vertical="center" justifyLastLine="1"/>
      <protection locked="0"/>
    </xf>
    <xf numFmtId="0" fontId="18" fillId="0" borderId="7" xfId="0" applyFont="1" applyFill="1" applyBorder="1" applyAlignment="1">
      <alignment horizontal="center" vertical="center"/>
    </xf>
    <xf numFmtId="0" fontId="18" fillId="0" borderId="5" xfId="0" applyFont="1" applyFill="1" applyBorder="1" applyAlignment="1">
      <alignment horizontal="center" vertical="center"/>
    </xf>
    <xf numFmtId="0" fontId="2" fillId="0" borderId="1" xfId="0" applyNumberFormat="1" applyFont="1" applyFill="1" applyBorder="1" applyAlignment="1">
      <alignment horizontal="distributed" vertical="center"/>
    </xf>
    <xf numFmtId="0" fontId="18" fillId="0" borderId="1" xfId="0" applyFont="1" applyFill="1" applyBorder="1" applyAlignment="1">
      <alignment horizontal="distributed" vertical="center"/>
    </xf>
    <xf numFmtId="0" fontId="18" fillId="0" borderId="4"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9" xfId="0" applyFont="1" applyFill="1" applyBorder="1" applyAlignment="1">
      <alignment horizontal="distributed" vertical="center"/>
    </xf>
    <xf numFmtId="0" fontId="18" fillId="0" borderId="2" xfId="0" applyFont="1" applyFill="1" applyBorder="1" applyAlignment="1">
      <alignment horizontal="distributed" vertical="center"/>
    </xf>
    <xf numFmtId="0" fontId="18" fillId="0" borderId="10" xfId="0" applyFont="1" applyFill="1" applyBorder="1" applyAlignment="1">
      <alignment horizontal="distributed" vertical="center"/>
    </xf>
    <xf numFmtId="0" fontId="10" fillId="0" borderId="2" xfId="0" applyNumberFormat="1" applyFont="1" applyFill="1" applyBorder="1" applyAlignment="1">
      <alignment horizontal="center" vertical="center" shrinkToFit="1"/>
    </xf>
    <xf numFmtId="0" fontId="23" fillId="0" borderId="2" xfId="0" applyFont="1" applyBorder="1" applyAlignment="1">
      <alignment horizontal="center" vertical="center" shrinkToFit="1"/>
    </xf>
    <xf numFmtId="0" fontId="2" fillId="0" borderId="1" xfId="0" applyFont="1" applyFill="1" applyBorder="1" applyAlignment="1">
      <alignment horizontal="right" vertical="center"/>
    </xf>
    <xf numFmtId="0" fontId="28" fillId="0" borderId="6" xfId="0" applyNumberFormat="1" applyFont="1" applyFill="1" applyBorder="1" applyAlignment="1" applyProtection="1">
      <alignment horizontal="center" vertical="center" shrinkToFit="1"/>
      <protection locked="0"/>
    </xf>
    <xf numFmtId="0" fontId="28" fillId="0" borderId="6" xfId="0" applyFont="1" applyFill="1" applyBorder="1" applyAlignment="1" applyProtection="1">
      <alignment horizontal="center" vertical="center" shrinkToFit="1"/>
      <protection locked="0"/>
    </xf>
    <xf numFmtId="0" fontId="2" fillId="0" borderId="2" xfId="0" applyNumberFormat="1" applyFont="1" applyFill="1" applyBorder="1" applyAlignment="1">
      <alignment horizontal="distributed" vertical="center"/>
    </xf>
    <xf numFmtId="0" fontId="2" fillId="0" borderId="6" xfId="0" applyNumberFormat="1" applyFont="1" applyFill="1" applyBorder="1" applyAlignment="1">
      <alignment vertical="center" shrinkToFit="1"/>
    </xf>
    <xf numFmtId="0" fontId="0" fillId="0" borderId="6" xfId="0" applyBorder="1" applyAlignment="1">
      <alignment vertical="center" shrinkToFit="1"/>
    </xf>
    <xf numFmtId="0" fontId="28" fillId="0" borderId="39" xfId="0" applyNumberFormat="1" applyFont="1" applyFill="1" applyBorder="1" applyAlignment="1" applyProtection="1">
      <alignment horizontal="center" vertical="center" shrinkToFit="1"/>
      <protection locked="0"/>
    </xf>
    <xf numFmtId="0" fontId="23" fillId="0" borderId="39" xfId="0" applyFont="1" applyFill="1" applyBorder="1" applyAlignment="1" applyProtection="1">
      <alignment horizontal="center" vertical="center" shrinkToFit="1"/>
      <protection locked="0"/>
    </xf>
    <xf numFmtId="0" fontId="23" fillId="0" borderId="39" xfId="0" applyFont="1" applyBorder="1" applyAlignment="1" applyProtection="1">
      <alignment horizontal="center" vertical="center" shrinkToFit="1"/>
      <protection locked="0"/>
    </xf>
    <xf numFmtId="0" fontId="38" fillId="0" borderId="34" xfId="0" applyFont="1" applyFill="1" applyBorder="1" applyAlignment="1" applyProtection="1">
      <alignment horizontal="left" vertical="center" wrapText="1"/>
    </xf>
    <xf numFmtId="0" fontId="46" fillId="0" borderId="0" xfId="0" applyFont="1" applyFill="1" applyBorder="1" applyAlignment="1">
      <alignment horizontal="center" vertical="center" wrapText="1"/>
    </xf>
    <xf numFmtId="0" fontId="45" fillId="0" borderId="0" xfId="0" applyNumberFormat="1" applyFont="1" applyFill="1" applyBorder="1" applyAlignment="1">
      <alignment horizontal="left" vertical="center" wrapText="1"/>
    </xf>
    <xf numFmtId="0" fontId="33" fillId="0" borderId="0" xfId="0" applyFont="1" applyFill="1" applyBorder="1" applyAlignment="1" applyProtection="1">
      <alignment horizontal="center" vertical="center"/>
    </xf>
    <xf numFmtId="0" fontId="11" fillId="0" borderId="12" xfId="0" applyNumberFormat="1" applyFont="1" applyFill="1" applyBorder="1" applyAlignment="1" applyProtection="1">
      <alignment horizontal="center" vertical="center" shrinkToFit="1"/>
      <protection locked="0"/>
    </xf>
    <xf numFmtId="0" fontId="25" fillId="0" borderId="12" xfId="0" applyFont="1" applyFill="1" applyBorder="1" applyAlignment="1" applyProtection="1">
      <alignment horizontal="center" vertical="center" shrinkToFit="1"/>
      <protection locked="0"/>
    </xf>
    <xf numFmtId="0" fontId="2" fillId="0" borderId="12" xfId="0" applyNumberFormat="1" applyFont="1" applyFill="1" applyBorder="1" applyAlignment="1" applyProtection="1">
      <alignment horizontal="distributed" vertical="center"/>
    </xf>
    <xf numFmtId="0" fontId="18" fillId="0" borderId="12" xfId="0" applyFont="1" applyFill="1" applyBorder="1" applyAlignment="1" applyProtection="1">
      <alignment horizontal="distributed" vertical="center"/>
    </xf>
    <xf numFmtId="0" fontId="2" fillId="0" borderId="39" xfId="0" applyNumberFormat="1" applyFont="1" applyFill="1" applyBorder="1" applyAlignment="1">
      <alignment horizontal="distributed" vertical="center" justifyLastLine="1"/>
    </xf>
    <xf numFmtId="0" fontId="18" fillId="0" borderId="39" xfId="0" applyFont="1" applyFill="1" applyBorder="1" applyAlignment="1">
      <alignment horizontal="distributed" vertical="center" justifyLastLine="1"/>
    </xf>
    <xf numFmtId="0" fontId="2" fillId="0" borderId="5" xfId="0" applyNumberFormat="1" applyFont="1" applyFill="1" applyBorder="1" applyAlignment="1" applyProtection="1">
      <alignment horizontal="distributed" vertical="center"/>
    </xf>
    <xf numFmtId="0" fontId="16" fillId="0" borderId="2" xfId="0" applyFont="1" applyFill="1" applyBorder="1" applyAlignment="1" applyProtection="1">
      <alignment horizontal="distributed" vertical="center"/>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8"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shrinkToFit="1"/>
    </xf>
    <xf numFmtId="0" fontId="2" fillId="0" borderId="5" xfId="0" applyNumberFormat="1" applyFont="1" applyFill="1" applyBorder="1" applyAlignment="1">
      <alignment horizontal="center" vertical="center" shrinkToFit="1"/>
    </xf>
    <xf numFmtId="0" fontId="2" fillId="0" borderId="2" xfId="0" applyNumberFormat="1"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5" xfId="0" applyFont="1" applyFill="1" applyBorder="1" applyAlignment="1">
      <alignment vertical="center" shrinkToFit="1"/>
    </xf>
    <xf numFmtId="0" fontId="2" fillId="0" borderId="1" xfId="0" applyNumberFormat="1" applyFont="1" applyFill="1" applyBorder="1" applyAlignment="1">
      <alignment horizontal="distributed" vertical="center" shrinkToFit="1"/>
    </xf>
    <xf numFmtId="0" fontId="2" fillId="0" borderId="1" xfId="0" applyFont="1" applyFill="1" applyBorder="1" applyAlignment="1">
      <alignment horizontal="distributed" vertical="center" shrinkToFit="1"/>
    </xf>
    <xf numFmtId="0" fontId="2" fillId="0" borderId="4" xfId="0" applyFont="1" applyFill="1" applyBorder="1" applyAlignment="1">
      <alignment horizontal="distributed" vertical="center" shrinkToFit="1"/>
    </xf>
    <xf numFmtId="0" fontId="2" fillId="0" borderId="2" xfId="0" applyFont="1" applyFill="1" applyBorder="1" applyAlignment="1">
      <alignment vertical="center" shrinkToFit="1"/>
    </xf>
    <xf numFmtId="0" fontId="2" fillId="0" borderId="10" xfId="0" applyFont="1" applyFill="1" applyBorder="1" applyAlignment="1">
      <alignment vertical="center" shrinkToFit="1"/>
    </xf>
    <xf numFmtId="0"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176" fontId="2" fillId="0" borderId="3" xfId="0" applyNumberFormat="1" applyFont="1" applyFill="1" applyBorder="1" applyAlignment="1">
      <alignment vertical="center"/>
    </xf>
    <xf numFmtId="176" fontId="2" fillId="0" borderId="6" xfId="0" applyNumberFormat="1" applyFont="1" applyFill="1" applyBorder="1" applyAlignment="1">
      <alignment vertical="center"/>
    </xf>
    <xf numFmtId="0" fontId="2" fillId="0" borderId="1" xfId="0" applyNumberFormat="1" applyFont="1" applyFill="1" applyBorder="1" applyAlignment="1" applyProtection="1">
      <alignment vertical="center" shrinkToFit="1"/>
      <protection locked="0"/>
    </xf>
    <xf numFmtId="0" fontId="2" fillId="0" borderId="8" xfId="0" applyNumberFormat="1" applyFont="1" applyFill="1" applyBorder="1" applyAlignment="1">
      <alignment horizontal="distributed" vertical="center" shrinkToFit="1"/>
    </xf>
    <xf numFmtId="0" fontId="19" fillId="0" borderId="1" xfId="0" applyFont="1" applyFill="1" applyBorder="1" applyAlignment="1">
      <alignment vertical="center" shrinkToFit="1"/>
    </xf>
    <xf numFmtId="0" fontId="19" fillId="0" borderId="4" xfId="0" applyFont="1" applyFill="1" applyBorder="1" applyAlignment="1">
      <alignment vertical="center" shrinkToFit="1"/>
    </xf>
    <xf numFmtId="0" fontId="19" fillId="0" borderId="5" xfId="0" applyFont="1" applyFill="1" applyBorder="1" applyAlignment="1">
      <alignment vertical="center" shrinkToFit="1"/>
    </xf>
    <xf numFmtId="0" fontId="19" fillId="0" borderId="2" xfId="0" applyFont="1" applyFill="1" applyBorder="1" applyAlignment="1">
      <alignment vertical="center" shrinkToFit="1"/>
    </xf>
    <xf numFmtId="0" fontId="19" fillId="0" borderId="10" xfId="0" applyFont="1" applyFill="1" applyBorder="1" applyAlignment="1">
      <alignment vertical="center" shrinkToFit="1"/>
    </xf>
    <xf numFmtId="49" fontId="2" fillId="0" borderId="2" xfId="0" applyNumberFormat="1" applyFont="1" applyFill="1" applyBorder="1" applyAlignment="1" applyProtection="1">
      <alignment horizontal="left" vertical="center" shrinkToFit="1"/>
      <protection locked="0"/>
    </xf>
    <xf numFmtId="49" fontId="2" fillId="0" borderId="10" xfId="0" applyNumberFormat="1" applyFont="1" applyFill="1" applyBorder="1" applyAlignment="1" applyProtection="1">
      <alignment horizontal="left" vertical="center" shrinkToFit="1"/>
      <protection locked="0"/>
    </xf>
    <xf numFmtId="0" fontId="2" fillId="0" borderId="2" xfId="0" applyFont="1" applyFill="1" applyBorder="1" applyAlignment="1" applyProtection="1">
      <alignment vertical="center" shrinkToFit="1"/>
      <protection locked="0"/>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distributed" vertical="center"/>
    </xf>
    <xf numFmtId="0" fontId="2" fillId="0" borderId="1"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1" xfId="0" applyFont="1" applyFill="1" applyBorder="1" applyAlignment="1">
      <alignment vertical="center" shrinkToFit="1"/>
    </xf>
    <xf numFmtId="0" fontId="2" fillId="0" borderId="1" xfId="0" applyFont="1" applyFill="1" applyBorder="1" applyAlignment="1" applyProtection="1">
      <alignment vertical="center" shrinkToFit="1"/>
      <protection locked="0"/>
    </xf>
    <xf numFmtId="49" fontId="2" fillId="0" borderId="1" xfId="0" applyNumberFormat="1" applyFont="1" applyFill="1" applyBorder="1" applyAlignment="1" applyProtection="1">
      <alignment horizontal="center" vertical="center" shrinkToFit="1"/>
      <protection locked="0"/>
    </xf>
    <xf numFmtId="0" fontId="51" fillId="0" borderId="1" xfId="0"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2" fillId="0" borderId="3" xfId="0" applyFont="1" applyFill="1" applyBorder="1" applyAlignment="1" applyProtection="1">
      <alignment vertical="center"/>
      <protection locked="0"/>
    </xf>
    <xf numFmtId="0" fontId="2" fillId="0" borderId="6"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6" xfId="0" applyNumberFormat="1"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6" xfId="0" applyNumberFormat="1" applyFont="1" applyFill="1" applyBorder="1" applyAlignment="1">
      <alignment vertical="center"/>
    </xf>
    <xf numFmtId="0" fontId="19" fillId="0" borderId="6" xfId="0" applyFont="1" applyFill="1" applyBorder="1" applyAlignment="1">
      <alignment vertical="center"/>
    </xf>
    <xf numFmtId="0" fontId="19" fillId="0" borderId="6" xfId="0" applyFont="1" applyFill="1" applyBorder="1" applyAlignment="1">
      <alignment horizontal="center" vertical="center"/>
    </xf>
    <xf numFmtId="0" fontId="19" fillId="0" borderId="11" xfId="0" applyFont="1" applyFill="1" applyBorder="1" applyAlignment="1">
      <alignment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distributed" vertical="center"/>
    </xf>
    <xf numFmtId="0" fontId="2" fillId="0" borderId="5"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3" xfId="0" applyFont="1" applyFill="1" applyBorder="1" applyAlignment="1">
      <alignment horizontal="center" vertical="center"/>
    </xf>
    <xf numFmtId="0" fontId="2" fillId="0" borderId="4" xfId="0" applyNumberFormat="1" applyFont="1" applyFill="1" applyBorder="1" applyAlignment="1">
      <alignment horizontal="right" vertical="center"/>
    </xf>
    <xf numFmtId="0" fontId="2" fillId="0" borderId="10" xfId="0" applyFont="1" applyFill="1" applyBorder="1" applyAlignment="1">
      <alignment vertical="center"/>
    </xf>
    <xf numFmtId="176" fontId="2" fillId="0" borderId="1" xfId="0" applyNumberFormat="1" applyFont="1" applyFill="1" applyBorder="1" applyAlignment="1" applyProtection="1">
      <alignment vertical="center"/>
      <protection locked="0"/>
    </xf>
    <xf numFmtId="176" fontId="2" fillId="0" borderId="2" xfId="0" applyNumberFormat="1" applyFont="1" applyFill="1" applyBorder="1" applyAlignment="1" applyProtection="1">
      <alignment vertical="center"/>
      <protection locked="0"/>
    </xf>
    <xf numFmtId="0" fontId="2" fillId="0" borderId="1" xfId="0" applyNumberFormat="1" applyFont="1" applyFill="1" applyBorder="1" applyAlignment="1">
      <alignment horizontal="right" vertical="center"/>
    </xf>
    <xf numFmtId="0" fontId="2" fillId="0" borderId="1" xfId="0" applyNumberFormat="1"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10" xfId="0" applyFont="1" applyFill="1" applyBorder="1" applyAlignment="1" applyProtection="1">
      <alignment vertical="center"/>
      <protection locked="0"/>
    </xf>
    <xf numFmtId="0" fontId="2" fillId="0" borderId="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0" xfId="0" applyFont="1" applyFill="1" applyBorder="1" applyAlignment="1" applyProtection="1">
      <alignment vertical="center"/>
      <protection locked="0"/>
    </xf>
    <xf numFmtId="49" fontId="2" fillId="0" borderId="8" xfId="0" applyNumberFormat="1" applyFont="1" applyFill="1" applyBorder="1" applyAlignment="1" applyProtection="1">
      <alignment horizontal="right" vertical="center"/>
      <protection locked="0"/>
    </xf>
    <xf numFmtId="49" fontId="2" fillId="0" borderId="5" xfId="0" applyNumberFormat="1" applyFont="1" applyFill="1" applyBorder="1" applyAlignment="1" applyProtection="1">
      <alignment horizontal="right" vertical="center"/>
      <protection locked="0"/>
    </xf>
    <xf numFmtId="0" fontId="2" fillId="0" borderId="1" xfId="0" applyNumberFormat="1" applyFont="1" applyFill="1" applyBorder="1" applyAlignment="1">
      <alignment vertical="center"/>
    </xf>
    <xf numFmtId="0" fontId="2" fillId="0" borderId="2" xfId="0" applyFont="1" applyFill="1" applyBorder="1" applyAlignment="1">
      <alignment vertical="center"/>
    </xf>
    <xf numFmtId="49" fontId="2" fillId="0" borderId="1"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0" fontId="2" fillId="0" borderId="9" xfId="0" applyNumberFormat="1" applyFont="1" applyFill="1" applyBorder="1" applyAlignment="1">
      <alignment horizontal="right" vertical="center"/>
    </xf>
    <xf numFmtId="176" fontId="19" fillId="0" borderId="6" xfId="0" applyNumberFormat="1" applyFont="1" applyFill="1" applyBorder="1" applyAlignment="1">
      <alignment vertical="center"/>
    </xf>
    <xf numFmtId="0" fontId="2" fillId="0" borderId="6" xfId="0" applyNumberFormat="1" applyFont="1" applyFill="1" applyBorder="1" applyAlignment="1">
      <alignment horizontal="right" vertical="center"/>
    </xf>
    <xf numFmtId="0" fontId="19" fillId="0" borderId="11" xfId="0" applyFont="1" applyFill="1" applyBorder="1" applyAlignment="1">
      <alignment horizontal="right" vertical="center"/>
    </xf>
    <xf numFmtId="0" fontId="2" fillId="0" borderId="17" xfId="0" applyNumberFormat="1" applyFont="1" applyFill="1" applyBorder="1" applyAlignment="1">
      <alignment vertical="center"/>
    </xf>
    <xf numFmtId="0" fontId="19" fillId="0" borderId="18" xfId="0" applyFont="1" applyFill="1" applyBorder="1" applyAlignment="1">
      <alignment vertical="center"/>
    </xf>
    <xf numFmtId="0" fontId="19" fillId="0" borderId="19" xfId="0" applyFont="1" applyFill="1" applyBorder="1" applyAlignment="1">
      <alignment vertical="center"/>
    </xf>
    <xf numFmtId="0" fontId="19" fillId="0" borderId="20" xfId="0" applyFont="1" applyFill="1" applyBorder="1" applyAlignment="1">
      <alignment vertical="center"/>
    </xf>
    <xf numFmtId="0" fontId="19" fillId="0" borderId="21" xfId="0" applyFont="1" applyFill="1" applyBorder="1" applyAlignment="1">
      <alignment vertical="center"/>
    </xf>
    <xf numFmtId="0" fontId="19" fillId="0" borderId="22" xfId="0" applyFont="1" applyFill="1" applyBorder="1" applyAlignment="1">
      <alignment vertical="center"/>
    </xf>
    <xf numFmtId="0" fontId="2" fillId="0" borderId="3" xfId="0" applyNumberFormat="1"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176" fontId="2" fillId="0" borderId="3" xfId="0" applyNumberFormat="1" applyFont="1" applyFill="1" applyBorder="1" applyAlignment="1" applyProtection="1">
      <alignment vertical="center"/>
      <protection locked="0"/>
    </xf>
    <xf numFmtId="176" fontId="19" fillId="0" borderId="6" xfId="0" applyNumberFormat="1" applyFont="1" applyFill="1" applyBorder="1" applyAlignment="1" applyProtection="1">
      <alignment vertical="center"/>
      <protection locked="0"/>
    </xf>
    <xf numFmtId="0" fontId="2" fillId="0" borderId="6" xfId="0" applyNumberFormat="1" applyFont="1" applyFill="1" applyBorder="1" applyAlignment="1" applyProtection="1">
      <alignment horizontal="right" vertical="center"/>
    </xf>
    <xf numFmtId="0" fontId="19" fillId="0" borderId="11" xfId="0" applyFont="1" applyFill="1" applyBorder="1" applyAlignment="1" applyProtection="1">
      <alignment horizontal="right" vertical="center"/>
    </xf>
    <xf numFmtId="0" fontId="2" fillId="0" borderId="6" xfId="0" applyFont="1" applyFill="1" applyBorder="1" applyAlignment="1">
      <alignment vertical="center"/>
    </xf>
    <xf numFmtId="0" fontId="2" fillId="0" borderId="6" xfId="0" applyFont="1" applyFill="1" applyBorder="1" applyAlignment="1">
      <alignment horizontal="right" vertical="center"/>
    </xf>
    <xf numFmtId="0" fontId="19" fillId="0" borderId="6" xfId="0" applyFont="1" applyFill="1" applyBorder="1" applyAlignment="1">
      <alignment horizontal="right" vertical="center"/>
    </xf>
    <xf numFmtId="0" fontId="2" fillId="0" borderId="23" xfId="0" applyNumberFormat="1" applyFont="1" applyFill="1" applyBorder="1" applyAlignment="1">
      <alignment horizontal="center" vertical="distributed" textRotation="255" justifyLastLine="1"/>
    </xf>
    <xf numFmtId="0" fontId="19" fillId="0" borderId="15" xfId="0" applyFont="1" applyFill="1" applyBorder="1" applyAlignment="1">
      <alignment horizontal="center" vertical="distributed" textRotation="255" justifyLastLine="1"/>
    </xf>
    <xf numFmtId="0" fontId="19" fillId="0" borderId="13" xfId="0" applyFont="1" applyFill="1" applyBorder="1" applyAlignment="1">
      <alignment horizontal="center" vertical="distributed" textRotation="255" justifyLastLine="1"/>
    </xf>
    <xf numFmtId="176" fontId="2" fillId="0" borderId="23" xfId="0" applyNumberFormat="1" applyFont="1" applyFill="1" applyBorder="1" applyAlignment="1" applyProtection="1">
      <alignment vertical="center"/>
      <protection locked="0"/>
    </xf>
    <xf numFmtId="176" fontId="19" fillId="0" borderId="23" xfId="0" applyNumberFormat="1" applyFont="1" applyFill="1" applyBorder="1" applyAlignment="1" applyProtection="1">
      <alignment vertical="center"/>
      <protection locked="0"/>
    </xf>
    <xf numFmtId="176" fontId="2" fillId="0" borderId="6" xfId="0" applyNumberFormat="1" applyFont="1" applyFill="1" applyBorder="1" applyAlignment="1" applyProtection="1">
      <alignment vertical="center" shrinkToFit="1"/>
    </xf>
    <xf numFmtId="176" fontId="2" fillId="0" borderId="11" xfId="0" applyNumberFormat="1" applyFont="1" applyFill="1" applyBorder="1" applyAlignment="1" applyProtection="1">
      <alignment vertical="center" shrinkToFit="1"/>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vertical="center"/>
    </xf>
    <xf numFmtId="0" fontId="19" fillId="0" borderId="2" xfId="0" applyFont="1" applyFill="1" applyBorder="1" applyAlignment="1">
      <alignment vertical="center"/>
    </xf>
    <xf numFmtId="0" fontId="19" fillId="0" borderId="10" xfId="0" applyFont="1" applyFill="1" applyBorder="1" applyAlignment="1">
      <alignment vertical="center"/>
    </xf>
    <xf numFmtId="0" fontId="2" fillId="0" borderId="8"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5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applyFont="1" applyFill="1" applyBorder="1" applyAlignment="1">
      <alignment vertical="center"/>
    </xf>
    <xf numFmtId="0" fontId="2" fillId="0" borderId="1" xfId="0" applyFont="1" applyFill="1" applyBorder="1" applyAlignment="1">
      <alignment vertical="center"/>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0" xfId="0" applyFont="1" applyFill="1" applyBorder="1" applyAlignment="1">
      <alignment horizontal="center" vertical="center"/>
    </xf>
    <xf numFmtId="176" fontId="2" fillId="0" borderId="12" xfId="0" applyNumberFormat="1" applyFont="1" applyFill="1" applyBorder="1" applyAlignment="1" applyProtection="1">
      <alignment vertical="center"/>
      <protection locked="0"/>
    </xf>
    <xf numFmtId="176" fontId="19" fillId="0" borderId="12" xfId="0" applyNumberFormat="1" applyFont="1" applyFill="1" applyBorder="1" applyAlignment="1" applyProtection="1">
      <alignment vertical="center"/>
      <protection locked="0"/>
    </xf>
    <xf numFmtId="0" fontId="2" fillId="0" borderId="11" xfId="0" applyNumberFormat="1" applyFont="1" applyFill="1" applyBorder="1" applyAlignment="1">
      <alignment horizontal="distributed" vertical="center"/>
    </xf>
    <xf numFmtId="0" fontId="2" fillId="0" borderId="12" xfId="0" applyFont="1" applyFill="1" applyBorder="1" applyAlignment="1">
      <alignment horizontal="distributed" vertical="center"/>
    </xf>
    <xf numFmtId="49" fontId="2" fillId="0" borderId="3" xfId="0" applyNumberFormat="1" applyFont="1" applyFill="1" applyBorder="1" applyAlignment="1">
      <alignment vertical="center"/>
    </xf>
    <xf numFmtId="0" fontId="2" fillId="0" borderId="3" xfId="0" applyFont="1" applyFill="1" applyBorder="1" applyAlignment="1">
      <alignment vertical="center"/>
    </xf>
    <xf numFmtId="0" fontId="2" fillId="0" borderId="11" xfId="0" applyFont="1" applyFill="1" applyBorder="1" applyAlignment="1">
      <alignment horizontal="distributed" vertical="center"/>
    </xf>
    <xf numFmtId="0" fontId="2" fillId="0" borderId="12" xfId="0" applyFont="1" applyFill="1" applyBorder="1" applyAlignment="1">
      <alignment horizontal="distributed" vertical="center" shrinkToFit="1"/>
    </xf>
    <xf numFmtId="0" fontId="2" fillId="0" borderId="13" xfId="0" applyNumberFormat="1" applyFont="1" applyFill="1" applyBorder="1" applyAlignment="1">
      <alignment horizontal="center" vertical="center"/>
    </xf>
    <xf numFmtId="0" fontId="19" fillId="0" borderId="13" xfId="0" applyFont="1" applyFill="1" applyBorder="1" applyAlignment="1">
      <alignment horizontal="center" vertical="center"/>
    </xf>
    <xf numFmtId="176" fontId="2" fillId="0" borderId="13" xfId="0" applyNumberFormat="1" applyFont="1" applyFill="1" applyBorder="1" applyAlignment="1">
      <alignment vertical="center"/>
    </xf>
    <xf numFmtId="176" fontId="19" fillId="0" borderId="13" xfId="0" applyNumberFormat="1" applyFont="1" applyFill="1" applyBorder="1" applyAlignment="1">
      <alignment vertical="center"/>
    </xf>
    <xf numFmtId="176" fontId="2" fillId="0" borderId="11" xfId="0" applyNumberFormat="1" applyFont="1" applyFill="1" applyBorder="1" applyAlignment="1">
      <alignment vertical="center"/>
    </xf>
    <xf numFmtId="0" fontId="2" fillId="0" borderId="15" xfId="0" applyNumberFormat="1" applyFont="1" applyFill="1" applyBorder="1" applyAlignment="1">
      <alignment horizontal="center" vertical="distributed" textRotation="255" justifyLastLine="1"/>
    </xf>
    <xf numFmtId="0" fontId="2" fillId="0" borderId="10" xfId="0" applyNumberFormat="1" applyFont="1" applyFill="1" applyBorder="1" applyAlignment="1">
      <alignment horizontal="distributed" vertical="center"/>
    </xf>
    <xf numFmtId="0" fontId="2" fillId="0" borderId="13" xfId="0" applyFont="1" applyFill="1" applyBorder="1" applyAlignment="1">
      <alignment horizontal="distributed" vertical="center"/>
    </xf>
    <xf numFmtId="176" fontId="2" fillId="0" borderId="15" xfId="0" applyNumberFormat="1" applyFont="1" applyFill="1" applyBorder="1" applyAlignment="1" applyProtection="1">
      <alignment vertical="center"/>
      <protection locked="0"/>
    </xf>
    <xf numFmtId="176" fontId="19" fillId="0" borderId="15" xfId="0" applyNumberFormat="1" applyFont="1" applyFill="1" applyBorder="1" applyAlignment="1" applyProtection="1">
      <alignment vertical="center"/>
      <protection locked="0"/>
    </xf>
    <xf numFmtId="0" fontId="2" fillId="0" borderId="9" xfId="0" applyNumberFormat="1" applyFont="1" applyFill="1" applyBorder="1" applyAlignment="1">
      <alignment horizontal="distributed" vertical="center"/>
    </xf>
    <xf numFmtId="0" fontId="2" fillId="0" borderId="15" xfId="0" applyFont="1" applyFill="1" applyBorder="1" applyAlignment="1">
      <alignment horizontal="distributed" vertical="center"/>
    </xf>
    <xf numFmtId="176" fontId="2" fillId="0" borderId="3" xfId="0" applyNumberFormat="1" applyFont="1" applyFill="1" applyBorder="1" applyAlignment="1" applyProtection="1">
      <alignment vertical="center"/>
    </xf>
    <xf numFmtId="176" fontId="2" fillId="0" borderId="6" xfId="0" applyNumberFormat="1" applyFont="1" applyFill="1" applyBorder="1" applyAlignment="1" applyProtection="1">
      <alignment vertical="center"/>
    </xf>
    <xf numFmtId="176" fontId="2" fillId="0" borderId="11" xfId="0" applyNumberFormat="1" applyFont="1" applyFill="1" applyBorder="1" applyAlignment="1" applyProtection="1">
      <alignment vertical="center"/>
    </xf>
    <xf numFmtId="176" fontId="2" fillId="0" borderId="13" xfId="0" applyNumberFormat="1" applyFont="1" applyFill="1" applyBorder="1" applyAlignment="1" applyProtection="1">
      <alignment vertical="center"/>
    </xf>
    <xf numFmtId="176" fontId="19" fillId="0" borderId="13" xfId="0" applyNumberFormat="1" applyFont="1" applyFill="1" applyBorder="1" applyAlignment="1" applyProtection="1">
      <alignment vertical="center"/>
    </xf>
    <xf numFmtId="0" fontId="2" fillId="0" borderId="14" xfId="0" applyNumberFormat="1" applyFont="1" applyFill="1" applyBorder="1" applyAlignment="1">
      <alignment vertical="center"/>
    </xf>
    <xf numFmtId="0" fontId="19" fillId="0" borderId="14" xfId="0" applyNumberFormat="1" applyFont="1" applyFill="1" applyBorder="1" applyAlignment="1">
      <alignment vertical="center"/>
    </xf>
    <xf numFmtId="0" fontId="16" fillId="0" borderId="1" xfId="0" applyNumberFormat="1" applyFont="1" applyFill="1" applyBorder="1" applyAlignment="1">
      <alignment horizontal="left" vertical="center" shrinkToFit="1"/>
    </xf>
    <xf numFmtId="0" fontId="40" fillId="0" borderId="1" xfId="0" applyFont="1" applyFill="1" applyBorder="1" applyAlignment="1" applyProtection="1">
      <alignment horizontal="center" vertical="center" shrinkToFit="1"/>
    </xf>
    <xf numFmtId="0" fontId="40" fillId="0" borderId="1" xfId="0" applyFont="1" applyFill="1" applyBorder="1" applyAlignment="1" applyProtection="1">
      <alignment horizontal="center" vertical="center"/>
    </xf>
    <xf numFmtId="176" fontId="2" fillId="0" borderId="6" xfId="0" applyNumberFormat="1" applyFont="1" applyFill="1" applyBorder="1" applyAlignment="1" applyProtection="1">
      <alignment vertical="center" shrinkToFit="1"/>
      <protection locked="0"/>
    </xf>
    <xf numFmtId="176" fontId="2" fillId="0" borderId="11" xfId="0" applyNumberFormat="1" applyFont="1" applyFill="1" applyBorder="1" applyAlignment="1" applyProtection="1">
      <alignment vertical="center" shrinkToFit="1"/>
      <protection locked="0"/>
    </xf>
    <xf numFmtId="0" fontId="2" fillId="0" borderId="6" xfId="0" applyNumberFormat="1" applyFont="1" applyFill="1" applyBorder="1" applyAlignment="1">
      <alignment horizontal="distributed" vertical="center" justifyLastLine="1"/>
    </xf>
    <xf numFmtId="0" fontId="19" fillId="0" borderId="6" xfId="0" applyFont="1" applyFill="1" applyBorder="1" applyAlignment="1">
      <alignment horizontal="distributed" vertical="center" justifyLastLine="1"/>
    </xf>
    <xf numFmtId="0" fontId="19" fillId="0" borderId="11" xfId="0" applyFont="1" applyFill="1" applyBorder="1" applyAlignment="1">
      <alignment horizontal="distributed" vertical="center" justifyLastLine="1"/>
    </xf>
    <xf numFmtId="0" fontId="2" fillId="0" borderId="3" xfId="0" applyNumberFormat="1"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2" fillId="0" borderId="3" xfId="0" applyNumberFormat="1" applyFont="1" applyFill="1" applyBorder="1" applyAlignment="1">
      <alignment horizontal="left" vertical="center"/>
    </xf>
    <xf numFmtId="0" fontId="19" fillId="0" borderId="6" xfId="0" applyFont="1" applyFill="1" applyBorder="1" applyAlignment="1">
      <alignment horizontal="left" vertical="center"/>
    </xf>
    <xf numFmtId="0" fontId="19" fillId="0" borderId="11" xfId="0" applyFont="1" applyFill="1" applyBorder="1" applyAlignment="1">
      <alignment horizontal="left" vertical="center"/>
    </xf>
    <xf numFmtId="0" fontId="2" fillId="0" borderId="15" xfId="0" applyNumberFormat="1" applyFont="1" applyFill="1" applyBorder="1" applyAlignment="1">
      <alignment vertical="center" textRotation="255"/>
    </xf>
    <xf numFmtId="0" fontId="19" fillId="0" borderId="15" xfId="0" applyFont="1" applyFill="1" applyBorder="1" applyAlignment="1">
      <alignment vertical="center" textRotation="255"/>
    </xf>
    <xf numFmtId="0" fontId="19" fillId="0" borderId="13" xfId="0" applyFont="1" applyFill="1" applyBorder="1" applyAlignment="1">
      <alignment vertical="center" textRotation="255"/>
    </xf>
    <xf numFmtId="0" fontId="19" fillId="0" borderId="2" xfId="0" applyFont="1" applyFill="1" applyBorder="1" applyAlignment="1">
      <alignment horizontal="distributed" vertical="center" justifyLastLine="1"/>
    </xf>
    <xf numFmtId="0" fontId="19" fillId="0" borderId="10" xfId="0" applyFont="1" applyFill="1" applyBorder="1" applyAlignment="1">
      <alignment horizontal="distributed" vertical="center" justifyLastLine="1"/>
    </xf>
    <xf numFmtId="0" fontId="2" fillId="0" borderId="13" xfId="0" applyFont="1" applyFill="1" applyBorder="1" applyAlignment="1">
      <alignment horizontal="distributed" vertical="center" shrinkToFit="1"/>
    </xf>
    <xf numFmtId="0" fontId="2" fillId="0" borderId="16" xfId="0" applyNumberFormat="1" applyFont="1" applyFill="1" applyBorder="1" applyAlignment="1">
      <alignment vertical="center"/>
    </xf>
    <xf numFmtId="0" fontId="19" fillId="0" borderId="16" xfId="0" applyNumberFormat="1" applyFont="1" applyFill="1" applyBorder="1" applyAlignment="1">
      <alignment vertical="center"/>
    </xf>
    <xf numFmtId="0" fontId="19" fillId="0" borderId="18" xfId="0" applyNumberFormat="1" applyFont="1" applyFill="1" applyBorder="1" applyAlignment="1">
      <alignment vertical="center"/>
    </xf>
    <xf numFmtId="0" fontId="19" fillId="0" borderId="19" xfId="0" applyNumberFormat="1" applyFont="1" applyFill="1" applyBorder="1" applyAlignment="1">
      <alignment vertical="center"/>
    </xf>
    <xf numFmtId="176" fontId="2" fillId="0" borderId="13" xfId="0" applyNumberFormat="1" applyFont="1" applyFill="1" applyBorder="1" applyAlignment="1" applyProtection="1">
      <alignment vertical="center"/>
      <protection locked="0"/>
    </xf>
    <xf numFmtId="176" fontId="19" fillId="0" borderId="13" xfId="0" applyNumberFormat="1" applyFont="1" applyFill="1" applyBorder="1" applyAlignment="1" applyProtection="1">
      <alignment vertical="center"/>
      <protection locked="0"/>
    </xf>
    <xf numFmtId="0" fontId="16" fillId="0" borderId="0"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50" fillId="0" borderId="0" xfId="0" applyNumberFormat="1" applyFont="1" applyFill="1" applyBorder="1" applyAlignment="1">
      <alignment horizontal="center" vertical="center"/>
    </xf>
    <xf numFmtId="0" fontId="50" fillId="0" borderId="2" xfId="0" applyNumberFormat="1" applyFont="1" applyFill="1" applyBorder="1" applyAlignment="1">
      <alignment horizontal="center" vertical="center"/>
    </xf>
    <xf numFmtId="0" fontId="16" fillId="0" borderId="8" xfId="0" applyFont="1" applyFill="1" applyBorder="1" applyAlignment="1">
      <alignment horizontal="center" vertical="center" shrinkToFit="1"/>
    </xf>
    <xf numFmtId="0" fontId="16" fillId="0" borderId="5" xfId="0" applyFont="1" applyFill="1" applyBorder="1" applyAlignment="1">
      <alignment vertical="center" shrinkToFit="1"/>
    </xf>
    <xf numFmtId="0" fontId="16" fillId="0" borderId="1" xfId="0" applyFont="1" applyFill="1" applyBorder="1" applyAlignment="1">
      <alignment horizontal="distributed" vertical="center" shrinkToFit="1"/>
    </xf>
    <xf numFmtId="0" fontId="16" fillId="0" borderId="4" xfId="0" applyFont="1" applyFill="1" applyBorder="1" applyAlignment="1">
      <alignment horizontal="distributed" vertical="center" shrinkToFit="1"/>
    </xf>
    <xf numFmtId="0" fontId="16" fillId="0" borderId="2" xfId="0" applyFont="1" applyFill="1" applyBorder="1" applyAlignment="1">
      <alignment vertical="center" shrinkToFit="1"/>
    </xf>
    <xf numFmtId="0" fontId="16" fillId="0" borderId="10" xfId="0" applyFont="1" applyFill="1" applyBorder="1" applyAlignment="1">
      <alignment vertical="center" shrinkToFit="1"/>
    </xf>
    <xf numFmtId="0" fontId="16" fillId="0" borderId="6" xfId="0" applyNumberFormat="1" applyFont="1" applyFill="1" applyBorder="1" applyAlignment="1">
      <alignment horizontal="center" vertical="center"/>
    </xf>
    <xf numFmtId="0" fontId="16" fillId="0" borderId="6"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6" xfId="0" applyNumberFormat="1"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2" fillId="0" borderId="8"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vertical="center" shrinkToFit="1"/>
      <protection locked="0"/>
    </xf>
    <xf numFmtId="0" fontId="2" fillId="0" borderId="10" xfId="0" applyFont="1" applyFill="1" applyBorder="1" applyAlignment="1" applyProtection="1">
      <alignment vertical="center" shrinkToFit="1"/>
      <protection locked="0"/>
    </xf>
    <xf numFmtId="0" fontId="16" fillId="0" borderId="6" xfId="0" applyNumberFormat="1" applyFont="1" applyFill="1" applyBorder="1" applyAlignment="1">
      <alignment vertical="center"/>
    </xf>
    <xf numFmtId="0" fontId="0" fillId="0" borderId="6" xfId="0" applyFill="1" applyBorder="1" applyAlignment="1">
      <alignment vertical="center"/>
    </xf>
    <xf numFmtId="0" fontId="0" fillId="0" borderId="6" xfId="0" applyFill="1" applyBorder="1" applyAlignment="1">
      <alignment horizontal="center" vertical="center"/>
    </xf>
    <xf numFmtId="0" fontId="0" fillId="0" borderId="11" xfId="0" applyFill="1" applyBorder="1" applyAlignment="1">
      <alignment vertical="center"/>
    </xf>
    <xf numFmtId="0" fontId="16" fillId="0" borderId="8"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 xfId="0" applyFont="1" applyFill="1" applyBorder="1" applyAlignment="1">
      <alignment horizontal="distributed" vertical="center"/>
    </xf>
    <xf numFmtId="0" fontId="16" fillId="0" borderId="3"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 fillId="0" borderId="8" xfId="0" applyFont="1" applyFill="1" applyBorder="1" applyAlignment="1" applyProtection="1">
      <alignment vertical="center"/>
      <protection locked="0"/>
    </xf>
    <xf numFmtId="0" fontId="16" fillId="0" borderId="23" xfId="0" applyNumberFormat="1" applyFont="1" applyFill="1" applyBorder="1" applyAlignment="1">
      <alignment horizontal="center" vertical="distributed" textRotation="255" justifyLastLine="1"/>
    </xf>
    <xf numFmtId="0" fontId="0" fillId="0" borderId="15" xfId="0" applyFill="1" applyBorder="1" applyAlignment="1">
      <alignment horizontal="center" vertical="distributed" textRotation="255" justifyLastLine="1"/>
    </xf>
    <xf numFmtId="0" fontId="0" fillId="0" borderId="13" xfId="0" applyFill="1" applyBorder="1" applyAlignment="1">
      <alignment horizontal="center" vertical="distributed" textRotation="255" justifyLastLine="1"/>
    </xf>
    <xf numFmtId="176" fontId="2" fillId="0" borderId="3" xfId="0" applyNumberFormat="1" applyFont="1" applyFill="1" applyBorder="1" applyAlignment="1" applyProtection="1">
      <alignment vertical="center" shrinkToFit="1"/>
      <protection locked="0"/>
    </xf>
    <xf numFmtId="0" fontId="16" fillId="0" borderId="8"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16" fillId="0" borderId="8"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16" fillId="0" borderId="10" xfId="0" applyFont="1" applyFill="1" applyBorder="1" applyAlignment="1">
      <alignment horizontal="center" vertical="center"/>
    </xf>
    <xf numFmtId="0" fontId="18" fillId="0" borderId="1" xfId="0" applyNumberFormat="1" applyFont="1" applyFill="1" applyBorder="1" applyAlignment="1">
      <alignment horizontal="center" vertical="center"/>
    </xf>
    <xf numFmtId="49" fontId="16" fillId="0" borderId="3" xfId="0" applyNumberFormat="1" applyFont="1" applyFill="1" applyBorder="1" applyAlignment="1">
      <alignment vertical="center"/>
    </xf>
    <xf numFmtId="0" fontId="16" fillId="0" borderId="3" xfId="0" applyFont="1" applyFill="1" applyBorder="1" applyAlignment="1">
      <alignment vertical="center"/>
    </xf>
    <xf numFmtId="0" fontId="16" fillId="0" borderId="11" xfId="0" applyNumberFormat="1" applyFont="1" applyFill="1" applyBorder="1" applyAlignment="1">
      <alignment horizontal="distributed" vertical="center"/>
    </xf>
    <xf numFmtId="0" fontId="16" fillId="0" borderId="12" xfId="0" applyFont="1" applyFill="1" applyBorder="1" applyAlignment="1">
      <alignment horizontal="distributed" vertical="center"/>
    </xf>
    <xf numFmtId="0" fontId="16" fillId="0" borderId="11" xfId="0" applyFont="1" applyFill="1" applyBorder="1" applyAlignment="1">
      <alignment horizontal="distributed" vertical="center"/>
    </xf>
    <xf numFmtId="0" fontId="16" fillId="0" borderId="12" xfId="0" applyFont="1" applyFill="1" applyBorder="1" applyAlignment="1">
      <alignment horizontal="distributed" vertical="center" shrinkToFit="1"/>
    </xf>
    <xf numFmtId="176" fontId="2" fillId="0" borderId="12" xfId="0" applyNumberFormat="1" applyFont="1" applyFill="1" applyBorder="1" applyAlignment="1" applyProtection="1">
      <alignment vertical="center" shrinkToFit="1"/>
      <protection locked="0"/>
    </xf>
    <xf numFmtId="176" fontId="19" fillId="0" borderId="12" xfId="0" applyNumberFormat="1" applyFont="1" applyFill="1" applyBorder="1" applyAlignment="1" applyProtection="1">
      <alignment vertical="center" shrinkToFit="1"/>
      <protection locked="0"/>
    </xf>
    <xf numFmtId="0" fontId="16" fillId="0" borderId="6" xfId="0" applyFont="1" applyFill="1" applyBorder="1" applyAlignment="1">
      <alignment vertical="center"/>
    </xf>
    <xf numFmtId="0" fontId="16" fillId="0" borderId="6" xfId="0" applyFont="1" applyFill="1" applyBorder="1" applyAlignment="1">
      <alignment horizontal="right" vertical="center"/>
    </xf>
    <xf numFmtId="0" fontId="0" fillId="0" borderId="6" xfId="0" applyFill="1" applyBorder="1" applyAlignment="1">
      <alignment horizontal="right" vertical="center"/>
    </xf>
    <xf numFmtId="0" fontId="0" fillId="0" borderId="11" xfId="0" applyFill="1" applyBorder="1" applyAlignment="1">
      <alignment horizontal="right" vertical="center"/>
    </xf>
    <xf numFmtId="0" fontId="16" fillId="0" borderId="4" xfId="0" applyFont="1" applyFill="1" applyBorder="1" applyAlignment="1">
      <alignment vertical="center"/>
    </xf>
    <xf numFmtId="0" fontId="16" fillId="0" borderId="1" xfId="0" applyFont="1" applyFill="1" applyBorder="1" applyAlignment="1">
      <alignment vertical="center"/>
    </xf>
    <xf numFmtId="0" fontId="0" fillId="0" borderId="5" xfId="0" applyFill="1" applyBorder="1" applyAlignment="1">
      <alignment horizontal="center" vertical="center"/>
    </xf>
    <xf numFmtId="0" fontId="0" fillId="0" borderId="2" xfId="0" applyFill="1" applyBorder="1" applyAlignment="1">
      <alignment horizontal="center" vertical="center"/>
    </xf>
    <xf numFmtId="0" fontId="0" fillId="0" borderId="10" xfId="0" applyFill="1" applyBorder="1" applyAlignment="1">
      <alignment horizontal="center" vertical="center"/>
    </xf>
    <xf numFmtId="176" fontId="2" fillId="0" borderId="23" xfId="0" applyNumberFormat="1" applyFont="1" applyFill="1" applyBorder="1" applyAlignment="1" applyProtection="1">
      <alignment vertical="center" shrinkToFit="1"/>
      <protection locked="0"/>
    </xf>
    <xf numFmtId="176" fontId="19" fillId="0" borderId="23" xfId="0" applyNumberFormat="1" applyFont="1" applyFill="1" applyBorder="1" applyAlignment="1" applyProtection="1">
      <alignment vertical="center" shrinkToFit="1"/>
      <protection locked="0"/>
    </xf>
    <xf numFmtId="0" fontId="16" fillId="0" borderId="6" xfId="0" applyNumberFormat="1" applyFont="1" applyFill="1" applyBorder="1" applyAlignment="1">
      <alignment horizontal="distributed" vertical="center"/>
    </xf>
    <xf numFmtId="0" fontId="16" fillId="0" borderId="6" xfId="0" applyFont="1" applyFill="1" applyBorder="1" applyAlignment="1">
      <alignment horizontal="distributed" vertical="center"/>
    </xf>
    <xf numFmtId="0" fontId="16" fillId="0" borderId="11" xfId="0" applyNumberFormat="1"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2" fillId="0" borderId="13" xfId="0" applyNumberFormat="1" applyFont="1" applyFill="1" applyBorder="1" applyAlignment="1">
      <alignment vertical="center" shrinkToFit="1"/>
    </xf>
    <xf numFmtId="176" fontId="19" fillId="0" borderId="13" xfId="0" applyNumberFormat="1" applyFont="1" applyFill="1" applyBorder="1" applyAlignment="1">
      <alignment vertical="center" shrinkToFit="1"/>
    </xf>
    <xf numFmtId="0" fontId="16" fillId="0" borderId="15" xfId="0" applyFont="1" applyFill="1" applyBorder="1" applyAlignment="1">
      <alignment horizontal="center" vertical="distributed" textRotation="255" justifyLastLine="1"/>
    </xf>
    <xf numFmtId="0" fontId="16" fillId="0" borderId="13" xfId="0" applyFont="1" applyFill="1" applyBorder="1" applyAlignment="1">
      <alignment horizontal="center" vertical="distributed" textRotation="255" justifyLastLine="1"/>
    </xf>
    <xf numFmtId="0" fontId="16" fillId="0" borderId="9" xfId="0" applyNumberFormat="1" applyFont="1" applyFill="1" applyBorder="1" applyAlignment="1">
      <alignment horizontal="distributed" vertical="center" shrinkToFit="1"/>
    </xf>
    <xf numFmtId="0" fontId="16" fillId="0" borderId="15" xfId="0" applyFont="1" applyFill="1" applyBorder="1" applyAlignment="1">
      <alignment horizontal="distributed" vertical="center" shrinkToFit="1"/>
    </xf>
    <xf numFmtId="0" fontId="16" fillId="0" borderId="13" xfId="0" applyNumberFormat="1" applyFont="1" applyFill="1" applyBorder="1" applyAlignment="1">
      <alignment horizontal="center" vertical="center"/>
    </xf>
    <xf numFmtId="0" fontId="0" fillId="0" borderId="13" xfId="0" applyFill="1" applyBorder="1" applyAlignment="1">
      <alignment horizontal="center" vertical="center"/>
    </xf>
    <xf numFmtId="176" fontId="2" fillId="0" borderId="3" xfId="0" applyNumberFormat="1" applyFont="1" applyFill="1" applyBorder="1" applyAlignment="1">
      <alignment vertical="center" shrinkToFit="1"/>
    </xf>
    <xf numFmtId="176" fontId="2" fillId="0" borderId="6" xfId="0" applyNumberFormat="1" applyFont="1" applyFill="1" applyBorder="1" applyAlignment="1">
      <alignment vertical="center" shrinkToFit="1"/>
    </xf>
    <xf numFmtId="176" fontId="2" fillId="0" borderId="11" xfId="0" applyNumberFormat="1" applyFont="1" applyFill="1" applyBorder="1" applyAlignment="1">
      <alignment vertical="center" shrinkToFit="1"/>
    </xf>
    <xf numFmtId="0" fontId="16" fillId="0" borderId="11" xfId="0" applyNumberFormat="1" applyFont="1" applyFill="1" applyBorder="1" applyAlignment="1">
      <alignment horizontal="distributed" vertical="center" shrinkToFit="1"/>
    </xf>
    <xf numFmtId="176" fontId="2" fillId="0" borderId="13" xfId="0" applyNumberFormat="1" applyFont="1" applyFill="1" applyBorder="1" applyAlignment="1" applyProtection="1">
      <alignment vertical="center" shrinkToFit="1"/>
      <protection locked="0"/>
    </xf>
    <xf numFmtId="176" fontId="19" fillId="0" borderId="13" xfId="0" applyNumberFormat="1" applyFont="1" applyFill="1" applyBorder="1" applyAlignment="1" applyProtection="1">
      <alignment vertical="center" shrinkToFit="1"/>
      <protection locked="0"/>
    </xf>
    <xf numFmtId="0" fontId="16" fillId="0" borderId="13" xfId="0" applyFont="1" applyFill="1" applyBorder="1" applyAlignment="1">
      <alignment horizontal="center" vertical="center"/>
    </xf>
    <xf numFmtId="176" fontId="2" fillId="0" borderId="5" xfId="0" applyNumberFormat="1" applyFont="1" applyFill="1" applyBorder="1" applyAlignment="1">
      <alignment vertical="center" shrinkToFit="1"/>
    </xf>
    <xf numFmtId="176" fontId="2" fillId="0" borderId="2" xfId="0" applyNumberFormat="1" applyFont="1" applyFill="1" applyBorder="1" applyAlignment="1">
      <alignment vertical="center" shrinkToFit="1"/>
    </xf>
    <xf numFmtId="176" fontId="2" fillId="0" borderId="10" xfId="0" applyNumberFormat="1" applyFont="1" applyFill="1" applyBorder="1" applyAlignment="1">
      <alignment vertical="center" shrinkToFit="1"/>
    </xf>
    <xf numFmtId="0" fontId="16" fillId="0" borderId="15" xfId="0" applyNumberFormat="1" applyFont="1" applyFill="1" applyBorder="1" applyAlignment="1">
      <alignment vertical="center" textRotation="255"/>
    </xf>
    <xf numFmtId="0" fontId="0" fillId="0" borderId="15" xfId="0" applyFill="1" applyBorder="1" applyAlignment="1">
      <alignment vertical="center" textRotation="255"/>
    </xf>
    <xf numFmtId="0" fontId="0" fillId="0" borderId="13" xfId="0" applyFill="1" applyBorder="1" applyAlignment="1">
      <alignment vertical="center" textRotation="255"/>
    </xf>
    <xf numFmtId="0" fontId="16" fillId="0" borderId="2" xfId="0" applyNumberFormat="1" applyFont="1" applyFill="1" applyBorder="1" applyAlignment="1">
      <alignment horizontal="distributed" vertical="center" justifyLastLine="1"/>
    </xf>
    <xf numFmtId="0" fontId="0" fillId="0" borderId="2" xfId="0"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0" fillId="0" borderId="6" xfId="0" applyFill="1" applyBorder="1" applyAlignment="1">
      <alignment horizontal="distributed" vertical="center" justifyLastLine="1"/>
    </xf>
    <xf numFmtId="0" fontId="0" fillId="0" borderId="11" xfId="0" applyFill="1" applyBorder="1" applyAlignment="1">
      <alignment horizontal="distributed" vertical="center" justifyLastLine="1"/>
    </xf>
    <xf numFmtId="0" fontId="16" fillId="0" borderId="13" xfId="0" applyFont="1" applyFill="1" applyBorder="1" applyAlignment="1">
      <alignment horizontal="distributed" vertical="center" shrinkToFit="1"/>
    </xf>
    <xf numFmtId="0" fontId="16" fillId="0" borderId="13" xfId="0" applyFont="1" applyFill="1" applyBorder="1" applyAlignment="1">
      <alignment horizontal="distributed" vertical="center"/>
    </xf>
    <xf numFmtId="0" fontId="2" fillId="0" borderId="24" xfId="0" applyNumberFormat="1" applyFont="1" applyFill="1" applyBorder="1" applyAlignment="1">
      <alignment vertical="center"/>
    </xf>
    <xf numFmtId="0" fontId="19" fillId="0" borderId="25" xfId="0" applyNumberFormat="1" applyFont="1" applyFill="1" applyBorder="1" applyAlignment="1">
      <alignment vertical="center"/>
    </xf>
    <xf numFmtId="0" fontId="19" fillId="0" borderId="26" xfId="0" applyNumberFormat="1" applyFont="1" applyFill="1" applyBorder="1" applyAlignment="1">
      <alignment vertical="center"/>
    </xf>
    <xf numFmtId="0" fontId="19" fillId="0" borderId="24" xfId="0" applyFont="1" applyFill="1" applyBorder="1" applyAlignment="1">
      <alignment vertical="center"/>
    </xf>
    <xf numFmtId="0" fontId="19" fillId="0" borderId="25" xfId="0" applyFont="1" applyFill="1" applyBorder="1" applyAlignment="1">
      <alignment vertical="center"/>
    </xf>
    <xf numFmtId="0" fontId="19" fillId="0" borderId="26" xfId="0" applyFont="1" applyFill="1" applyBorder="1" applyAlignment="1">
      <alignment vertical="center"/>
    </xf>
    <xf numFmtId="0" fontId="16" fillId="0" borderId="6" xfId="0" applyNumberFormat="1" applyFont="1" applyFill="1" applyBorder="1" applyAlignment="1">
      <alignment horizontal="distributed" vertical="center" justifyLastLine="1"/>
    </xf>
    <xf numFmtId="0" fontId="16" fillId="0" borderId="5" xfId="0" applyNumberFormat="1"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10" xfId="0" applyFill="1" applyBorder="1" applyAlignment="1">
      <alignment horizontal="center" vertical="center" shrinkToFit="1"/>
    </xf>
    <xf numFmtId="0" fontId="16" fillId="0" borderId="3" xfId="0" applyNumberFormat="1" applyFont="1" applyFill="1" applyBorder="1" applyAlignment="1">
      <alignment horizontal="left" vertical="center"/>
    </xf>
    <xf numFmtId="0" fontId="0" fillId="0" borderId="6" xfId="0" applyFill="1" applyBorder="1" applyAlignment="1">
      <alignment horizontal="left" vertical="center"/>
    </xf>
    <xf numFmtId="0" fontId="0" fillId="0" borderId="11" xfId="0" applyFill="1" applyBorder="1" applyAlignment="1">
      <alignment horizontal="left" vertical="center"/>
    </xf>
    <xf numFmtId="0" fontId="2" fillId="0" borderId="0" xfId="0" applyNumberFormat="1" applyFont="1" applyFill="1" applyBorder="1" applyAlignment="1" applyProtection="1">
      <alignment horizontal="center" vertical="center" shrinkToFit="1"/>
    </xf>
    <xf numFmtId="0" fontId="0" fillId="0" borderId="0" xfId="0" applyFill="1" applyAlignment="1" applyProtection="1">
      <alignment horizontal="center" vertical="center" shrinkToFit="1"/>
    </xf>
    <xf numFmtId="0" fontId="5" fillId="0" borderId="0" xfId="0" applyNumberFormat="1" applyFont="1" applyFill="1" applyBorder="1" applyAlignment="1" applyProtection="1">
      <alignment horizontal="distributed" vertical="center"/>
    </xf>
    <xf numFmtId="0" fontId="21" fillId="0" borderId="0" xfId="0" applyFont="1" applyFill="1" applyAlignment="1" applyProtection="1">
      <alignment horizontal="distributed" vertical="center"/>
    </xf>
    <xf numFmtId="0" fontId="6" fillId="0" borderId="0" xfId="0" applyNumberFormat="1" applyFont="1" applyFill="1" applyBorder="1" applyAlignment="1" applyProtection="1">
      <alignment horizontal="distributed" vertical="center" justifyLastLine="1"/>
    </xf>
    <xf numFmtId="0" fontId="0" fillId="0" borderId="0" xfId="0" applyFont="1" applyFill="1" applyAlignment="1" applyProtection="1">
      <alignment horizontal="distributed" vertical="center" justifyLastLine="1"/>
    </xf>
    <xf numFmtId="0" fontId="10" fillId="0" borderId="2" xfId="0" applyNumberFormat="1" applyFont="1" applyFill="1" applyBorder="1" applyAlignment="1" applyProtection="1">
      <alignment horizontal="center" vertical="center" shrinkToFit="1"/>
    </xf>
    <xf numFmtId="0" fontId="23" fillId="0" borderId="2" xfId="0" applyFont="1" applyBorder="1" applyAlignment="1" applyProtection="1">
      <alignment horizontal="center" vertical="center" shrinkToFit="1"/>
    </xf>
    <xf numFmtId="0" fontId="2" fillId="0" borderId="8" xfId="0" applyNumberFormat="1"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2" fillId="0" borderId="1" xfId="0" applyNumberFormat="1" applyFont="1" applyFill="1" applyBorder="1" applyAlignment="1" applyProtection="1">
      <alignment horizontal="distributed" vertical="center"/>
    </xf>
    <xf numFmtId="0" fontId="18" fillId="0" borderId="1" xfId="0" applyFont="1" applyFill="1" applyBorder="1" applyAlignment="1" applyProtection="1">
      <alignment horizontal="distributed" vertical="center"/>
    </xf>
    <xf numFmtId="0" fontId="18" fillId="0" borderId="4"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9" xfId="0" applyFont="1" applyFill="1" applyBorder="1" applyAlignment="1" applyProtection="1">
      <alignment horizontal="distributed" vertical="center"/>
    </xf>
    <xf numFmtId="0" fontId="18" fillId="0" borderId="2" xfId="0" applyFont="1" applyFill="1" applyBorder="1" applyAlignment="1" applyProtection="1">
      <alignment horizontal="distributed" vertical="center"/>
    </xf>
    <xf numFmtId="0" fontId="18" fillId="0" borderId="10" xfId="0" applyFont="1" applyFill="1" applyBorder="1" applyAlignment="1" applyProtection="1">
      <alignment horizontal="distributed" vertical="center"/>
    </xf>
    <xf numFmtId="0" fontId="2" fillId="0" borderId="1" xfId="0" applyNumberFormat="1" applyFont="1" applyFill="1" applyBorder="1" applyAlignment="1" applyProtection="1">
      <alignment horizontal="distributed" vertical="center" wrapText="1"/>
    </xf>
    <xf numFmtId="0" fontId="2" fillId="0" borderId="1" xfId="0" applyFont="1" applyFill="1" applyBorder="1" applyAlignment="1" applyProtection="1">
      <alignment horizontal="right" vertical="center"/>
    </xf>
    <xf numFmtId="0" fontId="30" fillId="0" borderId="1" xfId="0" applyNumberFormat="1" applyFont="1" applyFill="1" applyBorder="1" applyAlignment="1" applyProtection="1">
      <alignment horizontal="center" vertical="center" shrinkToFit="1"/>
    </xf>
    <xf numFmtId="0" fontId="30" fillId="0" borderId="1" xfId="0" applyFont="1" applyFill="1" applyBorder="1" applyAlignment="1" applyProtection="1">
      <alignment horizontal="center" vertical="center" shrinkToFit="1"/>
    </xf>
    <xf numFmtId="176" fontId="30" fillId="0" borderId="0" xfId="0" applyNumberFormat="1" applyFont="1" applyFill="1" applyBorder="1" applyAlignment="1" applyProtection="1">
      <alignment vertical="center" shrinkToFit="1"/>
    </xf>
    <xf numFmtId="176" fontId="30" fillId="0" borderId="38" xfId="0" applyNumberFormat="1" applyFont="1" applyFill="1" applyBorder="1" applyAlignment="1" applyProtection="1">
      <alignment vertical="center" shrinkToFit="1"/>
    </xf>
    <xf numFmtId="0" fontId="2" fillId="0" borderId="2" xfId="0" applyFont="1" applyFill="1" applyBorder="1" applyAlignment="1" applyProtection="1">
      <alignment horizontal="right" vertical="center"/>
    </xf>
    <xf numFmtId="0" fontId="30" fillId="0" borderId="2" xfId="0" applyNumberFormat="1" applyFont="1" applyFill="1" applyBorder="1" applyAlignment="1" applyProtection="1">
      <alignment horizontal="center" vertical="center" shrinkToFit="1"/>
    </xf>
    <xf numFmtId="0" fontId="30" fillId="0" borderId="2" xfId="0" applyFont="1" applyFill="1" applyBorder="1" applyAlignment="1" applyProtection="1">
      <alignment horizontal="center" vertical="center" shrinkToFit="1"/>
    </xf>
    <xf numFmtId="0" fontId="28" fillId="0" borderId="39" xfId="0" applyNumberFormat="1" applyFont="1" applyFill="1" applyBorder="1" applyAlignment="1" applyProtection="1">
      <alignment horizontal="center" vertical="center" shrinkToFit="1"/>
    </xf>
    <xf numFmtId="0" fontId="23" fillId="0" borderId="39" xfId="0" applyFont="1" applyFill="1" applyBorder="1" applyAlignment="1" applyProtection="1">
      <alignment horizontal="center" vertical="center" shrinkToFit="1"/>
    </xf>
    <xf numFmtId="0" fontId="23" fillId="0" borderId="39" xfId="0" applyFont="1" applyBorder="1" applyAlignment="1" applyProtection="1">
      <alignment horizontal="center" vertical="center" shrinkToFit="1"/>
    </xf>
    <xf numFmtId="0" fontId="2" fillId="0" borderId="6" xfId="0" applyNumberFormat="1" applyFont="1" applyFill="1" applyBorder="1" applyAlignment="1" applyProtection="1">
      <alignment vertical="center" shrinkToFit="1"/>
    </xf>
    <xf numFmtId="0" fontId="0" fillId="0" borderId="6" xfId="0" applyBorder="1" applyAlignment="1" applyProtection="1">
      <alignment vertical="center" shrinkToFit="1"/>
    </xf>
    <xf numFmtId="0" fontId="28" fillId="0" borderId="6" xfId="0" applyNumberFormat="1" applyFont="1" applyFill="1" applyBorder="1" applyAlignment="1" applyProtection="1">
      <alignment horizontal="center" vertical="center" shrinkToFit="1"/>
    </xf>
    <xf numFmtId="0" fontId="28" fillId="0" borderId="6" xfId="0" applyFont="1" applyFill="1" applyBorder="1" applyAlignment="1" applyProtection="1">
      <alignment horizontal="center" vertical="center" shrinkToFit="1"/>
    </xf>
    <xf numFmtId="0" fontId="2" fillId="0" borderId="6" xfId="0" applyNumberFormat="1" applyFont="1" applyFill="1" applyBorder="1" applyAlignment="1" applyProtection="1">
      <alignment horizontal="distributed" vertical="center"/>
    </xf>
    <xf numFmtId="0" fontId="18" fillId="0" borderId="11" xfId="0" applyFont="1" applyFill="1" applyBorder="1" applyAlignment="1" applyProtection="1">
      <alignment horizontal="distributed" vertical="center"/>
    </xf>
    <xf numFmtId="0" fontId="2" fillId="0" borderId="2" xfId="0" applyNumberFormat="1" applyFont="1" applyFill="1" applyBorder="1" applyAlignment="1" applyProtection="1">
      <alignment horizontal="distributed" vertical="center"/>
    </xf>
    <xf numFmtId="0" fontId="2" fillId="0" borderId="2" xfId="0" applyNumberFormat="1" applyFont="1" applyFill="1" applyBorder="1" applyAlignment="1" applyProtection="1">
      <alignment horizontal="distributed" vertical="center" justifyLastLine="1"/>
    </xf>
    <xf numFmtId="0" fontId="18" fillId="0" borderId="2" xfId="0" applyFont="1" applyFill="1" applyBorder="1" applyAlignment="1" applyProtection="1">
      <alignment horizontal="distributed" vertical="center" justifyLastLine="1"/>
    </xf>
    <xf numFmtId="0" fontId="11" fillId="0" borderId="39" xfId="0" applyNumberFormat="1" applyFont="1" applyFill="1" applyBorder="1" applyAlignment="1" applyProtection="1">
      <alignment horizontal="center" vertical="center" shrinkToFit="1"/>
    </xf>
    <xf numFmtId="0" fontId="11" fillId="0" borderId="39" xfId="0" applyFont="1" applyFill="1" applyBorder="1" applyAlignment="1" applyProtection="1">
      <alignment horizontal="center" vertical="center" shrinkToFit="1"/>
    </xf>
    <xf numFmtId="0" fontId="2" fillId="0" borderId="39" xfId="0" applyNumberFormat="1" applyFont="1" applyFill="1" applyBorder="1" applyAlignment="1" applyProtection="1">
      <alignment horizontal="distributed" vertical="center" justifyLastLine="1"/>
    </xf>
    <xf numFmtId="0" fontId="18" fillId="0" borderId="39" xfId="0" applyFont="1" applyFill="1" applyBorder="1" applyAlignment="1" applyProtection="1">
      <alignment horizontal="distributed" vertical="center" justifyLastLine="1"/>
    </xf>
    <xf numFmtId="0" fontId="11" fillId="0" borderId="40" xfId="0" applyNumberFormat="1" applyFont="1" applyFill="1" applyBorder="1" applyAlignment="1" applyProtection="1">
      <alignment horizontal="center" vertical="center" shrinkToFit="1"/>
    </xf>
    <xf numFmtId="0" fontId="11" fillId="0" borderId="40" xfId="0" applyFont="1" applyFill="1" applyBorder="1" applyAlignment="1" applyProtection="1">
      <alignment horizontal="center" vertical="center" shrinkToFit="1"/>
    </xf>
    <xf numFmtId="0" fontId="2" fillId="0" borderId="0" xfId="0" applyNumberFormat="1" applyFont="1" applyFill="1" applyBorder="1" applyAlignment="1" applyProtection="1">
      <alignment horizontal="distributed" vertical="center" justifyLastLine="1"/>
    </xf>
    <xf numFmtId="0" fontId="18" fillId="0" borderId="0" xfId="0" applyFont="1" applyFill="1" applyBorder="1" applyAlignment="1" applyProtection="1">
      <alignment horizontal="distributed" vertical="center" justifyLastLine="1"/>
    </xf>
    <xf numFmtId="0" fontId="2" fillId="0" borderId="39" xfId="0" applyNumberFormat="1" applyFont="1" applyFill="1" applyBorder="1" applyAlignment="1" applyProtection="1">
      <alignment vertical="center" wrapText="1"/>
    </xf>
    <xf numFmtId="0" fontId="2" fillId="0" borderId="39" xfId="0" applyFont="1" applyFill="1" applyBorder="1" applyAlignment="1" applyProtection="1">
      <alignment vertical="center" wrapText="1"/>
    </xf>
    <xf numFmtId="0" fontId="2" fillId="0" borderId="6" xfId="0" applyNumberFormat="1" applyFont="1" applyFill="1" applyBorder="1" applyAlignment="1" applyProtection="1">
      <alignment horizontal="distributed" vertical="center" wrapText="1"/>
    </xf>
    <xf numFmtId="0" fontId="2" fillId="0" borderId="2" xfId="0" applyNumberFormat="1" applyFont="1" applyFill="1" applyBorder="1" applyAlignment="1" applyProtection="1">
      <alignment vertical="center" shrinkToFit="1"/>
    </xf>
    <xf numFmtId="0" fontId="0" fillId="0" borderId="2" xfId="0" applyFill="1" applyBorder="1" applyAlignment="1" applyProtection="1">
      <alignment vertical="center" shrinkToFit="1"/>
    </xf>
    <xf numFmtId="0" fontId="0" fillId="0" borderId="11" xfId="0" applyFill="1" applyBorder="1" applyAlignment="1" applyProtection="1">
      <alignment vertical="center" shrinkToFit="1"/>
    </xf>
    <xf numFmtId="0" fontId="2" fillId="0" borderId="40" xfId="0" applyNumberFormat="1" applyFont="1" applyFill="1" applyBorder="1" applyAlignment="1" applyProtection="1">
      <alignment horizontal="distributed" vertical="center" justifyLastLine="1"/>
    </xf>
    <xf numFmtId="0" fontId="18" fillId="0" borderId="40" xfId="0" applyFont="1" applyFill="1" applyBorder="1" applyAlignment="1" applyProtection="1">
      <alignment horizontal="distributed" vertical="center" justifyLastLine="1"/>
    </xf>
    <xf numFmtId="0" fontId="18" fillId="0" borderId="7" xfId="0" applyFont="1" applyFill="1" applyBorder="1" applyAlignment="1" applyProtection="1">
      <alignment vertical="center"/>
    </xf>
    <xf numFmtId="0" fontId="0" fillId="0" borderId="5" xfId="0" applyFill="1" applyBorder="1" applyAlignment="1" applyProtection="1">
      <alignment vertical="center"/>
    </xf>
    <xf numFmtId="0" fontId="18" fillId="0" borderId="1" xfId="0" applyFont="1" applyFill="1" applyBorder="1" applyAlignment="1" applyProtection="1">
      <alignment vertical="center"/>
    </xf>
    <xf numFmtId="0" fontId="18" fillId="0" borderId="4" xfId="0" applyFont="1" applyFill="1" applyBorder="1" applyAlignment="1" applyProtection="1">
      <alignment vertical="center"/>
    </xf>
    <xf numFmtId="0" fontId="18" fillId="0" borderId="0" xfId="0" applyFont="1" applyFill="1" applyAlignment="1" applyProtection="1">
      <alignment vertical="center"/>
    </xf>
    <xf numFmtId="0" fontId="18" fillId="0" borderId="9" xfId="0" applyFont="1" applyFill="1" applyBorder="1" applyAlignment="1" applyProtection="1">
      <alignment vertical="center"/>
    </xf>
    <xf numFmtId="0" fontId="18" fillId="0" borderId="0" xfId="0" applyFont="1" applyFill="1" applyBorder="1" applyAlignment="1" applyProtection="1">
      <alignment vertical="center"/>
    </xf>
    <xf numFmtId="0" fontId="0" fillId="0" borderId="2" xfId="0" applyFill="1" applyBorder="1" applyAlignment="1" applyProtection="1">
      <alignment vertical="center"/>
    </xf>
    <xf numFmtId="0" fontId="0" fillId="0" borderId="10" xfId="0" applyFill="1" applyBorder="1" applyAlignment="1" applyProtection="1">
      <alignment vertical="center"/>
    </xf>
    <xf numFmtId="0" fontId="11" fillId="0" borderId="12" xfId="0" applyNumberFormat="1"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11" fillId="0" borderId="5" xfId="0" applyFont="1" applyFill="1" applyBorder="1" applyAlignment="1" applyProtection="1">
      <alignment vertical="center" shrinkToFit="1"/>
    </xf>
    <xf numFmtId="0" fontId="11" fillId="0" borderId="2" xfId="0" applyFont="1" applyFill="1" applyBorder="1" applyAlignment="1" applyProtection="1">
      <alignment vertical="center" shrinkToFit="1"/>
    </xf>
    <xf numFmtId="0" fontId="11" fillId="0" borderId="10" xfId="0" applyFont="1" applyFill="1" applyBorder="1" applyAlignment="1" applyProtection="1">
      <alignment vertical="center" shrinkToFit="1"/>
    </xf>
    <xf numFmtId="0" fontId="13" fillId="0" borderId="0" xfId="0" applyFont="1" applyFill="1" applyBorder="1" applyAlignment="1" applyProtection="1">
      <alignment horizontal="center" vertical="center" shrinkToFit="1"/>
    </xf>
    <xf numFmtId="0" fontId="12"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46" fillId="0" borderId="0" xfId="0" applyFont="1" applyFill="1" applyBorder="1" applyAlignment="1" applyProtection="1">
      <alignment horizontal="center" vertical="center" wrapText="1"/>
    </xf>
    <xf numFmtId="0" fontId="55" fillId="0" borderId="2" xfId="3" applyFill="1" applyBorder="1" applyAlignment="1" applyProtection="1">
      <alignment vertical="center" shrinkToFit="1"/>
      <protection locked="0"/>
    </xf>
    <xf numFmtId="176" fontId="2" fillId="0" borderId="6" xfId="0" applyNumberFormat="1" applyFont="1" applyFill="1" applyBorder="1" applyAlignment="1" applyProtection="1">
      <alignment vertical="center"/>
      <protection locked="0"/>
    </xf>
    <xf numFmtId="176" fontId="2" fillId="0" borderId="11" xfId="0" applyNumberFormat="1" applyFont="1" applyFill="1" applyBorder="1" applyAlignment="1" applyProtection="1">
      <alignment vertical="center"/>
      <protection locked="0"/>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5" xfId="0" applyNumberFormat="1" applyFont="1" applyFill="1" applyBorder="1" applyAlignment="1">
      <alignment vertical="center"/>
    </xf>
    <xf numFmtId="0" fontId="2" fillId="0" borderId="26" xfId="0" applyNumberFormat="1" applyFont="1" applyFill="1" applyBorder="1" applyAlignment="1">
      <alignment vertical="center"/>
    </xf>
    <xf numFmtId="0" fontId="2" fillId="0" borderId="18" xfId="0" applyNumberFormat="1" applyFont="1" applyFill="1" applyBorder="1" applyAlignment="1">
      <alignment vertical="center"/>
    </xf>
    <xf numFmtId="0" fontId="2" fillId="0" borderId="19" xfId="0" applyNumberFormat="1" applyFont="1" applyFill="1" applyBorder="1" applyAlignment="1">
      <alignment vertical="center"/>
    </xf>
    <xf numFmtId="0" fontId="2" fillId="0" borderId="20" xfId="0" applyNumberFormat="1" applyFont="1" applyFill="1" applyBorder="1" applyAlignment="1">
      <alignment vertical="center"/>
    </xf>
    <xf numFmtId="0" fontId="2" fillId="0" borderId="21" xfId="0" applyNumberFormat="1" applyFont="1" applyFill="1" applyBorder="1" applyAlignment="1">
      <alignment vertical="center"/>
    </xf>
    <xf numFmtId="0" fontId="2" fillId="0" borderId="22" xfId="0" applyNumberFormat="1" applyFont="1" applyFill="1" applyBorder="1" applyAlignment="1">
      <alignment vertical="center"/>
    </xf>
    <xf numFmtId="0" fontId="16" fillId="0" borderId="0"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50" fillId="0" borderId="0" xfId="0" applyNumberFormat="1" applyFont="1" applyFill="1" applyBorder="1" applyAlignment="1" applyProtection="1">
      <alignment horizontal="center" vertical="center"/>
    </xf>
    <xf numFmtId="0" fontId="50" fillId="0" borderId="2" xfId="0" applyNumberFormat="1"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1" xfId="0" applyFont="1" applyFill="1" applyBorder="1" applyAlignment="1" applyProtection="1">
      <alignment horizontal="distributed" vertical="center"/>
    </xf>
    <xf numFmtId="0" fontId="2" fillId="0" borderId="1" xfId="0" applyFont="1" applyFill="1" applyBorder="1" applyAlignment="1" applyProtection="1">
      <alignment horizontal="left" vertical="center" shrinkToFit="1"/>
    </xf>
    <xf numFmtId="0" fontId="2" fillId="0" borderId="4" xfId="0" applyFont="1" applyFill="1" applyBorder="1" applyAlignment="1" applyProtection="1">
      <alignment horizontal="left" vertical="center" shrinkToFit="1"/>
    </xf>
    <xf numFmtId="0" fontId="2" fillId="0" borderId="1" xfId="0" applyFont="1" applyFill="1" applyBorder="1" applyAlignment="1" applyProtection="1">
      <alignment vertical="center" shrinkToFit="1"/>
    </xf>
    <xf numFmtId="0" fontId="2" fillId="0" borderId="1" xfId="0" applyNumberFormat="1" applyFont="1" applyFill="1" applyBorder="1" applyAlignment="1" applyProtection="1">
      <alignment vertical="center" shrinkToFit="1"/>
    </xf>
    <xf numFmtId="0" fontId="16" fillId="0" borderId="8" xfId="0" applyFont="1" applyFill="1" applyBorder="1" applyAlignment="1" applyProtection="1">
      <alignment horizontal="center" vertical="center" shrinkToFit="1"/>
    </xf>
    <xf numFmtId="0" fontId="16" fillId="0" borderId="5" xfId="0" applyFont="1" applyFill="1" applyBorder="1" applyAlignment="1" applyProtection="1">
      <alignment vertical="center" shrinkToFit="1"/>
    </xf>
    <xf numFmtId="0" fontId="2" fillId="0" borderId="1" xfId="0" applyNumberFormat="1" applyFont="1" applyFill="1" applyBorder="1" applyAlignment="1" applyProtection="1">
      <alignment horizontal="distributed" vertical="center" shrinkToFit="1"/>
    </xf>
    <xf numFmtId="0" fontId="16" fillId="0" borderId="1" xfId="0" applyFont="1" applyFill="1" applyBorder="1" applyAlignment="1" applyProtection="1">
      <alignment horizontal="distributed" vertical="center" shrinkToFit="1"/>
    </xf>
    <xf numFmtId="0" fontId="16" fillId="0" borderId="4" xfId="0" applyFont="1" applyFill="1" applyBorder="1" applyAlignment="1" applyProtection="1">
      <alignment horizontal="distributed" vertical="center" shrinkToFit="1"/>
    </xf>
    <xf numFmtId="0" fontId="16" fillId="0" borderId="2" xfId="0" applyFont="1" applyFill="1" applyBorder="1" applyAlignment="1" applyProtection="1">
      <alignment vertical="center" shrinkToFit="1"/>
    </xf>
    <xf numFmtId="0" fontId="16" fillId="0" borderId="10" xfId="0" applyFont="1" applyFill="1" applyBorder="1" applyAlignment="1" applyProtection="1">
      <alignment vertical="center" shrinkToFit="1"/>
    </xf>
    <xf numFmtId="0" fontId="2" fillId="0" borderId="8" xfId="0" applyNumberFormat="1" applyFont="1" applyFill="1" applyBorder="1" applyAlignment="1" applyProtection="1">
      <alignment horizontal="center" vertical="center" shrinkToFit="1"/>
    </xf>
    <xf numFmtId="0" fontId="2" fillId="0" borderId="1" xfId="0" applyNumberFormat="1" applyFont="1" applyFill="1" applyBorder="1" applyAlignment="1" applyProtection="1">
      <alignment horizontal="center" vertical="center" shrinkToFit="1"/>
    </xf>
    <xf numFmtId="0" fontId="2" fillId="0" borderId="5" xfId="0" applyNumberFormat="1" applyFont="1" applyFill="1" applyBorder="1" applyAlignment="1" applyProtection="1">
      <alignment horizontal="center" vertical="center" shrinkToFit="1"/>
    </xf>
    <xf numFmtId="0" fontId="2" fillId="0" borderId="2" xfId="0" applyNumberFormat="1"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2" fillId="0" borderId="6" xfId="0" applyNumberFormat="1"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8" xfId="0" applyNumberFormat="1" applyFont="1" applyFill="1" applyBorder="1" applyAlignment="1" applyProtection="1">
      <alignment horizontal="distributed" vertical="center" shrinkToFit="1"/>
    </xf>
    <xf numFmtId="0" fontId="19" fillId="0" borderId="1" xfId="0" applyFont="1" applyFill="1" applyBorder="1" applyAlignment="1" applyProtection="1">
      <alignment vertical="center" shrinkToFit="1"/>
    </xf>
    <xf numFmtId="0" fontId="19" fillId="0" borderId="4" xfId="0" applyFont="1" applyFill="1" applyBorder="1" applyAlignment="1" applyProtection="1">
      <alignment vertical="center" shrinkToFit="1"/>
    </xf>
    <xf numFmtId="0" fontId="19" fillId="0" borderId="5" xfId="0" applyFont="1" applyFill="1" applyBorder="1" applyAlignment="1" applyProtection="1">
      <alignment vertical="center" shrinkToFit="1"/>
    </xf>
    <xf numFmtId="0" fontId="19" fillId="0" borderId="2" xfId="0" applyFont="1" applyFill="1" applyBorder="1" applyAlignment="1" applyProtection="1">
      <alignment vertical="center" shrinkToFit="1"/>
    </xf>
    <xf numFmtId="0" fontId="19" fillId="0" borderId="10" xfId="0" applyFont="1" applyFill="1" applyBorder="1" applyAlignment="1" applyProtection="1">
      <alignment vertical="center" shrinkToFit="1"/>
    </xf>
    <xf numFmtId="0" fontId="2" fillId="0" borderId="8" xfId="0" applyFont="1" applyFill="1" applyBorder="1" applyAlignment="1" applyProtection="1">
      <alignment horizontal="center" vertical="center" shrinkToFit="1"/>
    </xf>
    <xf numFmtId="0" fontId="2" fillId="0" borderId="5" xfId="0" applyFont="1" applyFill="1" applyBorder="1" applyAlignment="1" applyProtection="1">
      <alignment vertical="center" shrinkToFit="1"/>
    </xf>
    <xf numFmtId="0" fontId="2" fillId="0" borderId="2" xfId="0" applyFont="1" applyFill="1" applyBorder="1" applyAlignment="1" applyProtection="1">
      <alignment vertical="center" shrinkToFit="1"/>
    </xf>
    <xf numFmtId="0" fontId="2" fillId="0" borderId="10" xfId="0" applyFont="1" applyFill="1" applyBorder="1" applyAlignment="1" applyProtection="1">
      <alignment vertical="center" shrinkToFit="1"/>
    </xf>
    <xf numFmtId="49" fontId="2" fillId="0" borderId="2" xfId="0" applyNumberFormat="1" applyFont="1" applyFill="1" applyBorder="1" applyAlignment="1" applyProtection="1">
      <alignment horizontal="left" vertical="center" shrinkToFit="1"/>
    </xf>
    <xf numFmtId="49" fontId="2" fillId="0" borderId="10" xfId="0" applyNumberFormat="1" applyFont="1" applyFill="1" applyBorder="1" applyAlignment="1" applyProtection="1">
      <alignment horizontal="left" vertical="center" shrinkToFit="1"/>
    </xf>
    <xf numFmtId="0" fontId="55" fillId="0" borderId="2" xfId="3" applyFill="1" applyBorder="1" applyAlignment="1" applyProtection="1">
      <alignment vertical="center" shrinkToFit="1"/>
    </xf>
    <xf numFmtId="0"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 fillId="0" borderId="3"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11" xfId="0" applyFont="1" applyFill="1" applyBorder="1" applyAlignment="1" applyProtection="1">
      <alignment vertical="center"/>
    </xf>
    <xf numFmtId="0" fontId="16" fillId="0" borderId="6" xfId="0" applyNumberFormat="1"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shrinkToFit="1"/>
    </xf>
    <xf numFmtId="0" fontId="16" fillId="0" borderId="6" xfId="0" applyNumberFormat="1" applyFont="1" applyFill="1" applyBorder="1" applyAlignment="1" applyProtection="1">
      <alignment vertical="center"/>
    </xf>
    <xf numFmtId="0" fontId="0" fillId="0" borderId="6" xfId="0" applyFill="1" applyBorder="1" applyAlignment="1" applyProtection="1">
      <alignment vertical="center"/>
    </xf>
    <xf numFmtId="0" fontId="16" fillId="0" borderId="6" xfId="0" applyNumberFormat="1" applyFont="1"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1" xfId="0" applyFill="1" applyBorder="1" applyAlignment="1" applyProtection="1">
      <alignment vertical="center"/>
    </xf>
    <xf numFmtId="0" fontId="2" fillId="0" borderId="11"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distributed" vertical="center"/>
    </xf>
    <xf numFmtId="0" fontId="2" fillId="0" borderId="6" xfId="0" applyNumberFormat="1"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xf>
    <xf numFmtId="0" fontId="2" fillId="0" borderId="4" xfId="0" applyNumberFormat="1" applyFont="1" applyFill="1" applyBorder="1" applyAlignment="1" applyProtection="1">
      <alignment horizontal="right" vertical="center"/>
    </xf>
    <xf numFmtId="0" fontId="2" fillId="0" borderId="10" xfId="0" applyFont="1" applyFill="1" applyBorder="1" applyAlignment="1" applyProtection="1">
      <alignment vertical="center"/>
    </xf>
    <xf numFmtId="176" fontId="2" fillId="0" borderId="1" xfId="0" applyNumberFormat="1" applyFont="1" applyFill="1" applyBorder="1" applyAlignment="1" applyProtection="1">
      <alignment vertical="center"/>
    </xf>
    <xf numFmtId="176" fontId="2" fillId="0" borderId="2"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2" fillId="0" borderId="1"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2" xfId="0" applyFont="1" applyFill="1" applyBorder="1" applyAlignment="1" applyProtection="1">
      <alignment vertical="center"/>
    </xf>
    <xf numFmtId="0" fontId="16" fillId="0" borderId="3" xfId="0" applyNumberFormat="1"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49" fontId="2" fillId="0" borderId="8" xfId="0" applyNumberFormat="1" applyFont="1" applyFill="1" applyBorder="1" applyAlignment="1" applyProtection="1">
      <alignment horizontal="right" vertical="center"/>
    </xf>
    <xf numFmtId="49" fontId="2" fillId="0" borderId="5" xfId="0" applyNumberFormat="1" applyFont="1" applyFill="1" applyBorder="1" applyAlignment="1" applyProtection="1">
      <alignment horizontal="right" vertical="center"/>
    </xf>
    <xf numFmtId="49" fontId="2" fillId="0" borderId="1"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right" vertical="center"/>
    </xf>
    <xf numFmtId="176" fontId="19" fillId="0" borderId="6" xfId="0" applyNumberFormat="1" applyFont="1" applyFill="1" applyBorder="1" applyAlignment="1" applyProtection="1">
      <alignment vertical="center"/>
    </xf>
    <xf numFmtId="0" fontId="2" fillId="0" borderId="17" xfId="0" applyNumberFormat="1" applyFont="1" applyFill="1" applyBorder="1" applyAlignment="1" applyProtection="1">
      <alignment vertical="center"/>
    </xf>
    <xf numFmtId="0" fontId="19" fillId="0" borderId="18" xfId="0" applyFont="1" applyFill="1" applyBorder="1" applyAlignment="1" applyProtection="1">
      <alignment vertical="center"/>
    </xf>
    <xf numFmtId="0" fontId="19" fillId="0" borderId="19" xfId="0" applyFont="1" applyFill="1" applyBorder="1" applyAlignment="1" applyProtection="1">
      <alignment vertical="center"/>
    </xf>
    <xf numFmtId="0" fontId="19" fillId="0" borderId="20" xfId="0" applyFont="1" applyFill="1" applyBorder="1" applyAlignment="1" applyProtection="1">
      <alignment vertical="center"/>
    </xf>
    <xf numFmtId="0" fontId="19" fillId="0" borderId="21" xfId="0" applyFont="1" applyFill="1" applyBorder="1" applyAlignment="1" applyProtection="1">
      <alignment vertical="center"/>
    </xf>
    <xf numFmtId="0" fontId="19" fillId="0" borderId="22" xfId="0" applyFont="1" applyFill="1" applyBorder="1" applyAlignment="1" applyProtection="1">
      <alignment vertical="center"/>
    </xf>
    <xf numFmtId="0" fontId="16" fillId="0" borderId="4" xfId="0" applyFont="1" applyFill="1" applyBorder="1" applyAlignment="1" applyProtection="1">
      <alignment vertical="center"/>
    </xf>
    <xf numFmtId="0" fontId="16" fillId="0" borderId="1"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1" xfId="0" applyFont="1" applyFill="1" applyBorder="1" applyAlignment="1" applyProtection="1">
      <alignment vertical="center"/>
    </xf>
    <xf numFmtId="0" fontId="16" fillId="0" borderId="8" xfId="0" applyNumberFormat="1"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10" xfId="0" applyFill="1" applyBorder="1" applyAlignment="1" applyProtection="1">
      <alignment horizontal="center" vertical="center"/>
    </xf>
    <xf numFmtId="0" fontId="16" fillId="0" borderId="6" xfId="0" applyFont="1" applyFill="1" applyBorder="1" applyAlignment="1" applyProtection="1">
      <alignment vertical="center"/>
    </xf>
    <xf numFmtId="0" fontId="16" fillId="0" borderId="6" xfId="0" applyFont="1" applyFill="1" applyBorder="1" applyAlignment="1" applyProtection="1">
      <alignment horizontal="right" vertical="center"/>
    </xf>
    <xf numFmtId="0" fontId="0" fillId="0" borderId="6" xfId="0" applyFill="1" applyBorder="1" applyAlignment="1" applyProtection="1">
      <alignment horizontal="right" vertical="center"/>
    </xf>
    <xf numFmtId="0" fontId="0" fillId="0" borderId="11" xfId="0" applyFill="1" applyBorder="1" applyAlignment="1" applyProtection="1">
      <alignment horizontal="right" vertical="center"/>
    </xf>
    <xf numFmtId="0" fontId="0" fillId="0" borderId="1" xfId="0" applyFill="1" applyBorder="1" applyAlignment="1" applyProtection="1">
      <alignment horizontal="center" vertical="center"/>
    </xf>
    <xf numFmtId="0" fontId="0" fillId="0" borderId="4" xfId="0" applyFill="1" applyBorder="1" applyAlignment="1" applyProtection="1">
      <alignment horizontal="center" vertical="center"/>
    </xf>
    <xf numFmtId="0" fontId="16" fillId="0" borderId="8"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xf>
    <xf numFmtId="0" fontId="16" fillId="0" borderId="5"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23" xfId="0" applyNumberFormat="1" applyFont="1" applyFill="1" applyBorder="1" applyAlignment="1" applyProtection="1">
      <alignment horizontal="center" vertical="distributed" textRotation="255" justifyLastLine="1"/>
    </xf>
    <xf numFmtId="0" fontId="0" fillId="0" borderId="15" xfId="0" applyFill="1" applyBorder="1" applyAlignment="1" applyProtection="1">
      <alignment horizontal="center" vertical="distributed" textRotation="255" justifyLastLine="1"/>
    </xf>
    <xf numFmtId="0" fontId="0" fillId="0" borderId="13" xfId="0" applyFill="1" applyBorder="1" applyAlignment="1" applyProtection="1">
      <alignment horizontal="center" vertical="distributed" textRotation="255" justifyLastLine="1"/>
    </xf>
    <xf numFmtId="176" fontId="2" fillId="0" borderId="3" xfId="0" applyNumberFormat="1" applyFont="1" applyFill="1" applyBorder="1" applyAlignment="1" applyProtection="1">
      <alignment vertical="center" shrinkToFit="1"/>
    </xf>
    <xf numFmtId="0" fontId="16" fillId="0" borderId="6" xfId="0" applyNumberFormat="1" applyFont="1" applyFill="1" applyBorder="1" applyAlignment="1" applyProtection="1">
      <alignment horizontal="distributed" vertical="center"/>
    </xf>
    <xf numFmtId="0" fontId="16" fillId="0" borderId="6" xfId="0" applyFont="1" applyFill="1" applyBorder="1" applyAlignment="1" applyProtection="1">
      <alignment horizontal="distributed" vertical="center"/>
    </xf>
    <xf numFmtId="0" fontId="16" fillId="0" borderId="11" xfId="0" applyFont="1" applyFill="1" applyBorder="1" applyAlignment="1" applyProtection="1">
      <alignment horizontal="distributed" vertical="center"/>
    </xf>
    <xf numFmtId="176" fontId="2" fillId="0" borderId="12" xfId="0" applyNumberFormat="1" applyFont="1" applyFill="1" applyBorder="1" applyAlignment="1" applyProtection="1">
      <alignment vertical="center" shrinkToFit="1"/>
    </xf>
    <xf numFmtId="176" fontId="19" fillId="0" borderId="12" xfId="0" applyNumberFormat="1" applyFont="1" applyFill="1" applyBorder="1" applyAlignment="1" applyProtection="1">
      <alignment vertical="center" shrinkToFit="1"/>
    </xf>
    <xf numFmtId="0" fontId="16" fillId="0" borderId="11" xfId="0" applyNumberFormat="1" applyFont="1" applyFill="1" applyBorder="1" applyAlignment="1" applyProtection="1">
      <alignment horizontal="center" vertical="center" shrinkToFit="1"/>
    </xf>
    <xf numFmtId="0" fontId="16" fillId="0" borderId="12" xfId="0" applyFont="1" applyFill="1" applyBorder="1" applyAlignment="1" applyProtection="1">
      <alignment horizontal="center" vertical="center" shrinkToFit="1"/>
    </xf>
    <xf numFmtId="176" fontId="2" fillId="0" borderId="23" xfId="0" applyNumberFormat="1" applyFont="1" applyFill="1" applyBorder="1" applyAlignment="1" applyProtection="1">
      <alignment vertical="center" shrinkToFit="1"/>
    </xf>
    <xf numFmtId="176" fontId="19" fillId="0" borderId="23" xfId="0" applyNumberFormat="1" applyFont="1" applyFill="1" applyBorder="1" applyAlignment="1" applyProtection="1">
      <alignment vertical="center" shrinkToFit="1"/>
    </xf>
    <xf numFmtId="0" fontId="2" fillId="0" borderId="8"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16" fillId="0" borderId="11" xfId="0" applyNumberFormat="1" applyFont="1" applyFill="1" applyBorder="1" applyAlignment="1" applyProtection="1">
      <alignment horizontal="distributed" vertical="center"/>
    </xf>
    <xf numFmtId="0" fontId="16" fillId="0" borderId="12" xfId="0" applyFont="1" applyFill="1" applyBorder="1" applyAlignment="1" applyProtection="1">
      <alignment horizontal="distributed" vertical="center"/>
    </xf>
    <xf numFmtId="49" fontId="16" fillId="0" borderId="3" xfId="0" applyNumberFormat="1" applyFont="1" applyFill="1" applyBorder="1" applyAlignment="1" applyProtection="1">
      <alignment vertical="center"/>
    </xf>
    <xf numFmtId="0" fontId="16" fillId="0" borderId="3" xfId="0" applyFont="1" applyFill="1" applyBorder="1" applyAlignment="1" applyProtection="1">
      <alignment vertical="center"/>
    </xf>
    <xf numFmtId="0" fontId="16" fillId="0" borderId="12" xfId="0" applyFont="1" applyFill="1" applyBorder="1" applyAlignment="1" applyProtection="1">
      <alignment horizontal="distributed" vertical="center" shrinkToFit="1"/>
    </xf>
    <xf numFmtId="176" fontId="2" fillId="0" borderId="13" xfId="0" applyNumberFormat="1" applyFont="1" applyFill="1" applyBorder="1" applyAlignment="1" applyProtection="1">
      <alignment vertical="center" shrinkToFit="1"/>
    </xf>
    <xf numFmtId="176" fontId="19" fillId="0" borderId="13" xfId="0" applyNumberFormat="1" applyFont="1" applyFill="1" applyBorder="1" applyAlignment="1" applyProtection="1">
      <alignment vertical="center" shrinkToFit="1"/>
    </xf>
    <xf numFmtId="0" fontId="16" fillId="0" borderId="15" xfId="0" applyFont="1" applyFill="1" applyBorder="1" applyAlignment="1" applyProtection="1">
      <alignment horizontal="center" vertical="distributed" textRotation="255" justifyLastLine="1"/>
    </xf>
    <xf numFmtId="0" fontId="16" fillId="0" borderId="13" xfId="0" applyFont="1" applyFill="1" applyBorder="1" applyAlignment="1" applyProtection="1">
      <alignment horizontal="center" vertical="distributed" textRotation="255" justifyLastLine="1"/>
    </xf>
    <xf numFmtId="0" fontId="16" fillId="0" borderId="9" xfId="0" applyNumberFormat="1" applyFont="1" applyFill="1" applyBorder="1" applyAlignment="1" applyProtection="1">
      <alignment horizontal="distributed" vertical="center" shrinkToFit="1"/>
    </xf>
    <xf numFmtId="0" fontId="16" fillId="0" borderId="15" xfId="0" applyFont="1" applyFill="1" applyBorder="1" applyAlignment="1" applyProtection="1">
      <alignment horizontal="distributed" vertical="center" shrinkToFit="1"/>
    </xf>
    <xf numFmtId="0" fontId="16" fillId="0" borderId="13" xfId="0" applyNumberFormat="1" applyFont="1" applyFill="1" applyBorder="1" applyAlignment="1" applyProtection="1">
      <alignment horizontal="center" vertical="center"/>
    </xf>
    <xf numFmtId="0" fontId="0" fillId="0" borderId="13" xfId="0" applyFill="1" applyBorder="1" applyAlignment="1" applyProtection="1">
      <alignment horizontal="center" vertical="center"/>
    </xf>
    <xf numFmtId="0" fontId="16" fillId="0" borderId="11" xfId="0" applyNumberFormat="1" applyFont="1" applyFill="1" applyBorder="1" applyAlignment="1" applyProtection="1">
      <alignment horizontal="distributed" vertical="center" shrinkToFit="1"/>
    </xf>
    <xf numFmtId="0" fontId="16" fillId="0" borderId="13" xfId="0" applyFont="1" applyFill="1" applyBorder="1" applyAlignment="1" applyProtection="1">
      <alignment horizontal="center" vertical="center"/>
    </xf>
    <xf numFmtId="176" fontId="2" fillId="0" borderId="5" xfId="0" applyNumberFormat="1" applyFont="1" applyFill="1" applyBorder="1" applyAlignment="1" applyProtection="1">
      <alignment vertical="center" shrinkToFit="1"/>
    </xf>
    <xf numFmtId="176" fontId="2" fillId="0" borderId="2" xfId="0" applyNumberFormat="1" applyFont="1" applyFill="1" applyBorder="1" applyAlignment="1" applyProtection="1">
      <alignment vertical="center" shrinkToFit="1"/>
    </xf>
    <xf numFmtId="176" fontId="2" fillId="0" borderId="10" xfId="0" applyNumberFormat="1" applyFont="1" applyFill="1" applyBorder="1" applyAlignment="1" applyProtection="1">
      <alignment vertical="center" shrinkToFit="1"/>
    </xf>
    <xf numFmtId="0" fontId="16" fillId="0" borderId="15" xfId="0" applyNumberFormat="1" applyFont="1" applyFill="1" applyBorder="1" applyAlignment="1" applyProtection="1">
      <alignment vertical="center" textRotation="255"/>
    </xf>
    <xf numFmtId="0" fontId="0" fillId="0" borderId="15" xfId="0" applyFill="1" applyBorder="1" applyAlignment="1" applyProtection="1">
      <alignment vertical="center" textRotation="255"/>
    </xf>
    <xf numFmtId="0" fontId="0" fillId="0" borderId="13" xfId="0" applyFill="1" applyBorder="1" applyAlignment="1" applyProtection="1">
      <alignment vertical="center" textRotation="255"/>
    </xf>
    <xf numFmtId="0" fontId="16" fillId="0" borderId="2" xfId="0" applyNumberFormat="1" applyFont="1" applyFill="1" applyBorder="1" applyAlignment="1" applyProtection="1">
      <alignment horizontal="distributed" vertical="center" justifyLastLine="1"/>
    </xf>
    <xf numFmtId="0" fontId="0" fillId="0" borderId="2" xfId="0" applyFill="1" applyBorder="1" applyAlignment="1" applyProtection="1">
      <alignment horizontal="distributed" vertical="center" justifyLastLine="1"/>
    </xf>
    <xf numFmtId="0" fontId="0" fillId="0" borderId="10" xfId="0" applyFill="1" applyBorder="1" applyAlignment="1" applyProtection="1">
      <alignment horizontal="distributed" vertical="center" justifyLastLine="1"/>
    </xf>
    <xf numFmtId="0" fontId="0" fillId="0" borderId="6" xfId="0" applyFill="1" applyBorder="1" applyAlignment="1" applyProtection="1">
      <alignment horizontal="distributed" vertical="center" justifyLastLine="1"/>
    </xf>
    <xf numFmtId="0" fontId="0" fillId="0" borderId="11" xfId="0" applyFill="1" applyBorder="1" applyAlignment="1" applyProtection="1">
      <alignment horizontal="distributed" vertical="center" justifyLastLine="1"/>
    </xf>
    <xf numFmtId="0" fontId="16" fillId="0" borderId="13" xfId="0" applyFont="1" applyFill="1" applyBorder="1" applyAlignment="1" applyProtection="1">
      <alignment horizontal="distributed" vertical="center" shrinkToFit="1"/>
    </xf>
    <xf numFmtId="0" fontId="16" fillId="0" borderId="13" xfId="0" applyFont="1" applyFill="1" applyBorder="1" applyAlignment="1" applyProtection="1">
      <alignment horizontal="distributed" vertical="center"/>
    </xf>
    <xf numFmtId="0" fontId="2" fillId="0" borderId="24" xfId="0" applyNumberFormat="1" applyFont="1" applyFill="1" applyBorder="1" applyAlignment="1" applyProtection="1">
      <alignment vertical="center"/>
    </xf>
    <xf numFmtId="0" fontId="19" fillId="0" borderId="25" xfId="0" applyNumberFormat="1" applyFont="1" applyFill="1" applyBorder="1" applyAlignment="1" applyProtection="1">
      <alignment vertical="center"/>
    </xf>
    <xf numFmtId="0" fontId="19" fillId="0" borderId="26" xfId="0" applyNumberFormat="1" applyFont="1" applyFill="1" applyBorder="1" applyAlignment="1" applyProtection="1">
      <alignment vertical="center"/>
    </xf>
    <xf numFmtId="0" fontId="19" fillId="0" borderId="24" xfId="0" applyFont="1" applyFill="1" applyBorder="1" applyAlignment="1" applyProtection="1">
      <alignment vertical="center"/>
    </xf>
    <xf numFmtId="0" fontId="19" fillId="0" borderId="25" xfId="0" applyFont="1" applyFill="1" applyBorder="1" applyAlignment="1" applyProtection="1">
      <alignment vertical="center"/>
    </xf>
    <xf numFmtId="0" fontId="19" fillId="0" borderId="26" xfId="0" applyFont="1" applyFill="1" applyBorder="1" applyAlignment="1" applyProtection="1">
      <alignment vertical="center"/>
    </xf>
    <xf numFmtId="0" fontId="16" fillId="0" borderId="6" xfId="0" applyNumberFormat="1" applyFont="1" applyFill="1" applyBorder="1" applyAlignment="1" applyProtection="1">
      <alignment horizontal="distributed" vertical="center" justifyLastLine="1"/>
    </xf>
    <xf numFmtId="0" fontId="16" fillId="0" borderId="5" xfId="0" applyNumberFormat="1" applyFont="1"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16" fillId="0" borderId="3" xfId="0" applyNumberFormat="1" applyFont="1"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11" xfId="0" applyFill="1" applyBorder="1" applyAlignment="1" applyProtection="1">
      <alignment horizontal="left" vertical="center"/>
    </xf>
    <xf numFmtId="0" fontId="16" fillId="0" borderId="1" xfId="0" applyNumberFormat="1" applyFont="1" applyFill="1" applyBorder="1" applyAlignment="1" applyProtection="1">
      <alignment horizontal="left" vertical="center" shrinkToFit="1"/>
    </xf>
  </cellXfs>
  <cellStyles count="4">
    <cellStyle name="ハイパーリンク" xfId="3" builtinId="8"/>
    <cellStyle name="桁区切り" xfId="2" builtinId="6"/>
    <cellStyle name="標準" xfId="0" builtinId="0"/>
    <cellStyle name="標準 5" xfId="1"/>
  </cellStyles>
  <dxfs count="172">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81646</xdr:colOff>
      <xdr:row>3</xdr:row>
      <xdr:rowOff>68154</xdr:rowOff>
    </xdr:from>
    <xdr:to>
      <xdr:col>35</xdr:col>
      <xdr:colOff>133331</xdr:colOff>
      <xdr:row>9</xdr:row>
      <xdr:rowOff>136168</xdr:rowOff>
    </xdr:to>
    <xdr:sp macro="" textlink="">
      <xdr:nvSpPr>
        <xdr:cNvPr id="2" name="テキスト ボックス 1"/>
        <xdr:cNvSpPr txBox="1">
          <a:spLocks/>
        </xdr:cNvSpPr>
      </xdr:nvSpPr>
      <xdr:spPr>
        <a:xfrm>
          <a:off x="6823689" y="474002"/>
          <a:ext cx="1244381" cy="1260709"/>
        </a:xfrm>
        <a:prstGeom prst="rect">
          <a:avLst/>
        </a:prstGeom>
        <a:no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109484</xdr:colOff>
      <xdr:row>4</xdr:row>
      <xdr:rowOff>38319</xdr:rowOff>
    </xdr:from>
    <xdr:to>
      <xdr:col>29</xdr:col>
      <xdr:colOff>109483</xdr:colOff>
      <xdr:row>5</xdr:row>
      <xdr:rowOff>142328</xdr:rowOff>
    </xdr:to>
    <xdr:sp macro="" textlink="">
      <xdr:nvSpPr>
        <xdr:cNvPr id="2" name="大かっこ 1"/>
        <xdr:cNvSpPr/>
      </xdr:nvSpPr>
      <xdr:spPr>
        <a:xfrm>
          <a:off x="2509784" y="38319"/>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3" name="大かっこ 2"/>
        <xdr:cNvSpPr/>
      </xdr:nvSpPr>
      <xdr:spPr>
        <a:xfrm>
          <a:off x="2509784" y="38319"/>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4" name="大かっこ 3"/>
        <xdr:cNvSpPr/>
      </xdr:nvSpPr>
      <xdr:spPr>
        <a:xfrm>
          <a:off x="2509784" y="38319"/>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28575</xdr:colOff>
      <xdr:row>2</xdr:row>
      <xdr:rowOff>19050</xdr:rowOff>
    </xdr:from>
    <xdr:to>
      <xdr:col>6</xdr:col>
      <xdr:colOff>142875</xdr:colOff>
      <xdr:row>3</xdr:row>
      <xdr:rowOff>133350</xdr:rowOff>
    </xdr:to>
    <xdr:sp macro="" textlink="">
      <xdr:nvSpPr>
        <xdr:cNvPr id="12" name="大かっこ 11"/>
        <xdr:cNvSpPr/>
      </xdr:nvSpPr>
      <xdr:spPr bwMode="auto">
        <a:xfrm>
          <a:off x="1400175" y="190500"/>
          <a:ext cx="914400" cy="285750"/>
        </a:xfrm>
        <a:prstGeom prst="bracketPair">
          <a:avLst/>
        </a:prstGeom>
        <a:ln>
          <a:headEnd type="none" w="med" len="med"/>
          <a:tailEnd type="none" w="med" len="med"/>
        </a:ln>
        <a:extLst>
          <a:ext uri="{53640926-AAD7-44D8-BBD7-CCE9431645EC}">
            <a14:shadowObscured xmlns:a14="http://schemas.microsoft.com/office/drawing/2010/main" val="1"/>
          </a:ext>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109484</xdr:colOff>
      <xdr:row>4</xdr:row>
      <xdr:rowOff>38319</xdr:rowOff>
    </xdr:from>
    <xdr:to>
      <xdr:col>29</xdr:col>
      <xdr:colOff>109483</xdr:colOff>
      <xdr:row>5</xdr:row>
      <xdr:rowOff>142328</xdr:rowOff>
    </xdr:to>
    <xdr:sp macro="" textlink="">
      <xdr:nvSpPr>
        <xdr:cNvPr id="2" name="大かっこ 1"/>
        <xdr:cNvSpPr/>
      </xdr:nvSpPr>
      <xdr:spPr>
        <a:xfrm>
          <a:off x="2509784" y="38319"/>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3" name="大かっこ 2"/>
        <xdr:cNvSpPr/>
      </xdr:nvSpPr>
      <xdr:spPr>
        <a:xfrm>
          <a:off x="2509784" y="38319"/>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4" name="大かっこ 3"/>
        <xdr:cNvSpPr/>
      </xdr:nvSpPr>
      <xdr:spPr>
        <a:xfrm>
          <a:off x="2509784" y="38319"/>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28575</xdr:colOff>
      <xdr:row>2</xdr:row>
      <xdr:rowOff>19050</xdr:rowOff>
    </xdr:from>
    <xdr:to>
      <xdr:col>6</xdr:col>
      <xdr:colOff>142875</xdr:colOff>
      <xdr:row>3</xdr:row>
      <xdr:rowOff>133350</xdr:rowOff>
    </xdr:to>
    <xdr:sp macro="" textlink="">
      <xdr:nvSpPr>
        <xdr:cNvPr id="15" name="大かっこ 14"/>
        <xdr:cNvSpPr/>
      </xdr:nvSpPr>
      <xdr:spPr bwMode="auto">
        <a:xfrm>
          <a:off x="1400175" y="314325"/>
          <a:ext cx="914400" cy="285750"/>
        </a:xfrm>
        <a:prstGeom prst="bracketPair">
          <a:avLst/>
        </a:prstGeom>
        <a:ln>
          <a:headEnd type="none" w="med" len="med"/>
          <a:tailEnd type="none" w="med" len="med"/>
        </a:ln>
        <a:extLst>
          <a:ext uri="{53640926-AAD7-44D8-BBD7-CCE9431645EC}">
            <a14:shadowObscured xmlns:a14="http://schemas.microsoft.com/office/drawing/2010/main" val="1"/>
          </a:ext>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81646</xdr:colOff>
      <xdr:row>3</xdr:row>
      <xdr:rowOff>68154</xdr:rowOff>
    </xdr:from>
    <xdr:to>
      <xdr:col>35</xdr:col>
      <xdr:colOff>133331</xdr:colOff>
      <xdr:row>9</xdr:row>
      <xdr:rowOff>136168</xdr:rowOff>
    </xdr:to>
    <xdr:sp macro="" textlink="">
      <xdr:nvSpPr>
        <xdr:cNvPr id="2" name="テキスト ボックス 1"/>
        <xdr:cNvSpPr txBox="1">
          <a:spLocks/>
        </xdr:cNvSpPr>
      </xdr:nvSpPr>
      <xdr:spPr>
        <a:xfrm>
          <a:off x="6853921" y="468204"/>
          <a:ext cx="1251835" cy="1249114"/>
        </a:xfrm>
        <a:prstGeom prst="rect">
          <a:avLst/>
        </a:prstGeom>
        <a:no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109484</xdr:colOff>
      <xdr:row>4</xdr:row>
      <xdr:rowOff>38319</xdr:rowOff>
    </xdr:from>
    <xdr:to>
      <xdr:col>29</xdr:col>
      <xdr:colOff>109483</xdr:colOff>
      <xdr:row>5</xdr:row>
      <xdr:rowOff>142328</xdr:rowOff>
    </xdr:to>
    <xdr:sp macro="" textlink="">
      <xdr:nvSpPr>
        <xdr:cNvPr id="2" name="大かっこ 1"/>
        <xdr:cNvSpPr/>
      </xdr:nvSpPr>
      <xdr:spPr>
        <a:xfrm>
          <a:off x="4129034" y="676494"/>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3" name="大かっこ 2"/>
        <xdr:cNvSpPr/>
      </xdr:nvSpPr>
      <xdr:spPr>
        <a:xfrm>
          <a:off x="4129034" y="676494"/>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4" name="大かっこ 3"/>
        <xdr:cNvSpPr/>
      </xdr:nvSpPr>
      <xdr:spPr>
        <a:xfrm>
          <a:off x="4129034" y="676494"/>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28575</xdr:colOff>
      <xdr:row>2</xdr:row>
      <xdr:rowOff>19050</xdr:rowOff>
    </xdr:from>
    <xdr:to>
      <xdr:col>6</xdr:col>
      <xdr:colOff>142875</xdr:colOff>
      <xdr:row>3</xdr:row>
      <xdr:rowOff>133350</xdr:rowOff>
    </xdr:to>
    <xdr:sp macro="" textlink="">
      <xdr:nvSpPr>
        <xdr:cNvPr id="5" name="大かっこ 4"/>
        <xdr:cNvSpPr/>
      </xdr:nvSpPr>
      <xdr:spPr bwMode="auto">
        <a:xfrm>
          <a:off x="1647825" y="314325"/>
          <a:ext cx="914400" cy="285750"/>
        </a:xfrm>
        <a:prstGeom prst="bracketPair">
          <a:avLst/>
        </a:prstGeom>
        <a:ln>
          <a:headEnd type="none" w="med" len="med"/>
          <a:tailEnd type="none" w="med" len="med"/>
        </a:ln>
        <a:extLst>
          <a:ext uri="{53640926-AAD7-44D8-BBD7-CCE9431645EC}">
            <a14:shadowObscured xmlns:a14="http://schemas.microsoft.com/office/drawing/2010/main" val="1"/>
          </a:ext>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109484</xdr:colOff>
      <xdr:row>4</xdr:row>
      <xdr:rowOff>38319</xdr:rowOff>
    </xdr:from>
    <xdr:to>
      <xdr:col>29</xdr:col>
      <xdr:colOff>109483</xdr:colOff>
      <xdr:row>5</xdr:row>
      <xdr:rowOff>142328</xdr:rowOff>
    </xdr:to>
    <xdr:sp macro="" textlink="">
      <xdr:nvSpPr>
        <xdr:cNvPr id="2" name="大かっこ 1"/>
        <xdr:cNvSpPr/>
      </xdr:nvSpPr>
      <xdr:spPr>
        <a:xfrm>
          <a:off x="4233809" y="676494"/>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3" name="大かっこ 2"/>
        <xdr:cNvSpPr/>
      </xdr:nvSpPr>
      <xdr:spPr>
        <a:xfrm>
          <a:off x="4233809" y="676494"/>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4" name="大かっこ 3"/>
        <xdr:cNvSpPr/>
      </xdr:nvSpPr>
      <xdr:spPr>
        <a:xfrm>
          <a:off x="4233809" y="676494"/>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28575</xdr:colOff>
      <xdr:row>2</xdr:row>
      <xdr:rowOff>19050</xdr:rowOff>
    </xdr:from>
    <xdr:to>
      <xdr:col>6</xdr:col>
      <xdr:colOff>142875</xdr:colOff>
      <xdr:row>3</xdr:row>
      <xdr:rowOff>133350</xdr:rowOff>
    </xdr:to>
    <xdr:sp macro="" textlink="">
      <xdr:nvSpPr>
        <xdr:cNvPr id="5" name="大かっこ 4"/>
        <xdr:cNvSpPr/>
      </xdr:nvSpPr>
      <xdr:spPr bwMode="auto">
        <a:xfrm>
          <a:off x="1752600" y="314325"/>
          <a:ext cx="914400" cy="285750"/>
        </a:xfrm>
        <a:prstGeom prst="bracketPair">
          <a:avLst/>
        </a:prstGeom>
        <a:ln>
          <a:headEnd type="none" w="med" len="med"/>
          <a:tailEnd type="none" w="med" len="med"/>
        </a:ln>
        <a:extLst>
          <a:ext uri="{53640926-AAD7-44D8-BBD7-CCE9431645EC}">
            <a14:shadowObscured xmlns:a14="http://schemas.microsoft.com/office/drawing/2010/main" val="1"/>
          </a:ext>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9" name="大かっこ 8"/>
        <xdr:cNvSpPr/>
      </xdr:nvSpPr>
      <xdr:spPr>
        <a:xfrm>
          <a:off x="4129034" y="676494"/>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10" name="大かっこ 9"/>
        <xdr:cNvSpPr/>
      </xdr:nvSpPr>
      <xdr:spPr>
        <a:xfrm>
          <a:off x="4129034" y="676494"/>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109484</xdr:colOff>
      <xdr:row>4</xdr:row>
      <xdr:rowOff>38319</xdr:rowOff>
    </xdr:from>
    <xdr:to>
      <xdr:col>29</xdr:col>
      <xdr:colOff>109483</xdr:colOff>
      <xdr:row>5</xdr:row>
      <xdr:rowOff>142328</xdr:rowOff>
    </xdr:to>
    <xdr:sp macro="" textlink="">
      <xdr:nvSpPr>
        <xdr:cNvPr id="11" name="大かっこ 10"/>
        <xdr:cNvSpPr/>
      </xdr:nvSpPr>
      <xdr:spPr>
        <a:xfrm>
          <a:off x="4129034" y="676494"/>
          <a:ext cx="3000374" cy="275459"/>
        </a:xfrm>
        <a:prstGeom prst="bracketPair">
          <a:avLst>
            <a:gd name="adj" fmla="val 10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vmlDrawing" Target="../drawings/vmlDrawing8.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kikou-jirou@jfm.go.jp" TargetMode="External"/><Relationship Id="rId6" Type="http://schemas.openxmlformats.org/officeDocument/2006/relationships/comments" Target="../comments5.xml"/><Relationship Id="rId5" Type="http://schemas.openxmlformats.org/officeDocument/2006/relationships/vmlDrawing" Target="../drawings/vmlDrawing10.vml"/><Relationship Id="rId4" Type="http://schemas.openxmlformats.org/officeDocument/2006/relationships/vmlDrawing" Target="../drawings/vmlDrawing9.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kikou-jirou@jfm.go.jp" TargetMode="External"/><Relationship Id="rId6" Type="http://schemas.openxmlformats.org/officeDocument/2006/relationships/comments" Target="../comments6.xml"/><Relationship Id="rId5" Type="http://schemas.openxmlformats.org/officeDocument/2006/relationships/vmlDrawing" Target="../drawings/vmlDrawing12.vml"/><Relationship Id="rId4" Type="http://schemas.openxmlformats.org/officeDocument/2006/relationships/vmlDrawing" Target="../drawings/vmlDrawing1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P76"/>
  <sheetViews>
    <sheetView tabSelected="1" view="pageBreakPreview" zoomScale="115" zoomScaleNormal="100" zoomScaleSheetLayoutView="115" workbookViewId="0">
      <selection activeCell="AA17" sqref="AA17:AB17"/>
    </sheetView>
  </sheetViews>
  <sheetFormatPr defaultRowHeight="13.5" customHeight="1" x14ac:dyDescent="0.15"/>
  <cols>
    <col min="1" max="2" width="9" style="1"/>
    <col min="3" max="37" width="2.625" style="1" customWidth="1"/>
    <col min="38" max="38" width="9" style="1"/>
    <col min="39" max="39" width="3.125" style="1" customWidth="1"/>
    <col min="40" max="40" width="26.5" style="1" customWidth="1"/>
    <col min="41" max="41" width="3" style="1" customWidth="1"/>
    <col min="42" max="42" width="77" style="1" customWidth="1"/>
    <col min="43" max="16384" width="9" style="1"/>
  </cols>
  <sheetData>
    <row r="1" spans="4:35" ht="13.5" customHeight="1" x14ac:dyDescent="0.15">
      <c r="D1" s="47" t="s">
        <v>203</v>
      </c>
      <c r="E1" s="131"/>
      <c r="F1" s="131"/>
      <c r="G1" s="131"/>
    </row>
    <row r="2" spans="4:35" ht="9" customHeight="1" x14ac:dyDescent="0.15">
      <c r="D2" s="330"/>
      <c r="E2" s="331"/>
      <c r="F2" s="331"/>
      <c r="G2" s="331"/>
      <c r="AG2" s="8" t="s">
        <v>25</v>
      </c>
    </row>
    <row r="3" spans="4:35" ht="9" customHeight="1" x14ac:dyDescent="0.15">
      <c r="AG3" s="9" t="s">
        <v>23</v>
      </c>
    </row>
    <row r="4" spans="4:35" ht="9" customHeight="1" x14ac:dyDescent="0.15">
      <c r="AG4" s="8" t="s">
        <v>24</v>
      </c>
    </row>
    <row r="5" spans="4:35" ht="30" customHeight="1" x14ac:dyDescent="0.15">
      <c r="J5" s="332" t="s">
        <v>26</v>
      </c>
      <c r="K5" s="333"/>
      <c r="L5" s="333"/>
      <c r="M5" s="333"/>
      <c r="N5" s="333"/>
      <c r="O5" s="333"/>
      <c r="P5" s="333"/>
      <c r="Q5" s="333"/>
      <c r="R5" s="333"/>
      <c r="S5" s="333"/>
      <c r="T5" s="333"/>
      <c r="U5" s="333"/>
      <c r="V5" s="333"/>
      <c r="W5" s="333"/>
      <c r="X5" s="333"/>
      <c r="Y5" s="333"/>
      <c r="Z5" s="333"/>
    </row>
    <row r="6" spans="4:35" ht="13.5" customHeight="1" x14ac:dyDescent="0.15">
      <c r="P6" s="10" t="s">
        <v>10</v>
      </c>
      <c r="Q6" s="334"/>
      <c r="R6" s="335"/>
      <c r="S6" s="335"/>
      <c r="T6" s="1" t="s">
        <v>0</v>
      </c>
    </row>
    <row r="11" spans="4:35" ht="13.5" customHeight="1" x14ac:dyDescent="0.15">
      <c r="M11" s="345" t="str">
        <f>IF(AND(R14="",Q14="",P14="",O14="",N14="",M14=""),"",IF(OR(Q14="\",P14="\",O14="\",N14="\",M14="\",R14="￥",Q14="￥",P14="￥",O14="￥",N14="￥",M14="￥"),IF(OR(AND(R14="",OR(Q14="\",Q14="￥")),AND(Q14="",OR(P14="\",P14="￥")),AND(P14="",OR(O14="\",O14="￥")),AND(O14="",OR(N14="\",N14="￥")),AND(N14="",OR(M14="\",M14="￥")),),"￥と金額の間が空いています。",""),"￥を記入してください。"))</f>
        <v/>
      </c>
      <c r="N11" s="345"/>
      <c r="O11" s="345"/>
      <c r="P11" s="345"/>
      <c r="Q11" s="345"/>
      <c r="R11" s="345"/>
      <c r="S11" s="345"/>
      <c r="T11" s="345"/>
      <c r="U11" s="346"/>
    </row>
    <row r="12" spans="4:35" ht="6" customHeight="1" x14ac:dyDescent="0.15">
      <c r="E12" s="287">
        <v>1</v>
      </c>
      <c r="F12" s="338" t="s">
        <v>1</v>
      </c>
      <c r="G12" s="339"/>
      <c r="H12" s="339"/>
      <c r="I12" s="339"/>
      <c r="J12" s="339"/>
      <c r="K12" s="340"/>
      <c r="L12" s="12"/>
      <c r="M12" s="12"/>
      <c r="N12" s="12"/>
      <c r="O12" s="12"/>
      <c r="P12" s="12"/>
      <c r="Q12" s="12"/>
      <c r="R12" s="12"/>
      <c r="S12" s="12"/>
      <c r="T12" s="12"/>
      <c r="U12" s="12"/>
      <c r="V12" s="12"/>
      <c r="W12" s="12"/>
      <c r="X12" s="12"/>
      <c r="Y12" s="13"/>
      <c r="Z12" s="13"/>
      <c r="AA12" s="13"/>
      <c r="AB12" s="13"/>
      <c r="AC12" s="13"/>
      <c r="AD12" s="13"/>
      <c r="AE12" s="13"/>
      <c r="AF12" s="13"/>
      <c r="AG12" s="13"/>
      <c r="AH12" s="13"/>
      <c r="AI12" s="14"/>
    </row>
    <row r="13" spans="4:35" ht="13.5" customHeight="1" x14ac:dyDescent="0.15">
      <c r="E13" s="336"/>
      <c r="F13" s="341"/>
      <c r="G13" s="341"/>
      <c r="H13" s="341"/>
      <c r="I13" s="341"/>
      <c r="J13" s="341"/>
      <c r="K13" s="342"/>
      <c r="M13" s="15"/>
      <c r="N13" s="16"/>
      <c r="O13" s="17" t="s">
        <v>3</v>
      </c>
      <c r="P13" s="15"/>
      <c r="Q13" s="18"/>
      <c r="R13" s="132" t="s">
        <v>4</v>
      </c>
      <c r="S13" s="12"/>
      <c r="T13" s="16"/>
      <c r="U13" s="19" t="s">
        <v>5</v>
      </c>
      <c r="V13" s="12"/>
      <c r="W13" s="16"/>
      <c r="X13" s="19" t="s">
        <v>6</v>
      </c>
      <c r="Y13" s="3"/>
      <c r="Z13" s="3"/>
      <c r="AA13" s="3"/>
      <c r="AB13" s="3"/>
      <c r="AC13" s="3"/>
      <c r="AD13" s="3"/>
      <c r="AE13" s="3"/>
      <c r="AF13" s="3"/>
      <c r="AG13" s="3"/>
      <c r="AH13" s="3"/>
      <c r="AI13" s="20"/>
    </row>
    <row r="14" spans="4:35" ht="30" customHeight="1" x14ac:dyDescent="0.15">
      <c r="E14" s="336"/>
      <c r="F14" s="341"/>
      <c r="G14" s="341"/>
      <c r="H14" s="341"/>
      <c r="I14" s="341"/>
      <c r="J14" s="341"/>
      <c r="K14" s="342"/>
      <c r="M14" s="133"/>
      <c r="N14" s="134"/>
      <c r="O14" s="135"/>
      <c r="P14" s="133"/>
      <c r="Q14" s="134"/>
      <c r="R14" s="135"/>
      <c r="S14" s="68">
        <v>0</v>
      </c>
      <c r="T14" s="69">
        <v>0</v>
      </c>
      <c r="U14" s="70">
        <v>0</v>
      </c>
      <c r="V14" s="68">
        <v>0</v>
      </c>
      <c r="W14" s="69">
        <v>0</v>
      </c>
      <c r="X14" s="70">
        <v>0</v>
      </c>
      <c r="Y14" s="3"/>
      <c r="Z14" s="3"/>
      <c r="AA14" s="3"/>
      <c r="AB14" s="3"/>
      <c r="AC14" s="3"/>
      <c r="AD14" s="3"/>
      <c r="AE14" s="3"/>
      <c r="AF14" s="3"/>
      <c r="AG14" s="3"/>
      <c r="AH14" s="3"/>
      <c r="AI14" s="20"/>
    </row>
    <row r="15" spans="4:35" ht="6" customHeight="1" x14ac:dyDescent="0.15">
      <c r="E15" s="337"/>
      <c r="F15" s="343"/>
      <c r="G15" s="343"/>
      <c r="H15" s="343"/>
      <c r="I15" s="343"/>
      <c r="J15" s="343"/>
      <c r="K15" s="344"/>
      <c r="L15" s="21"/>
      <c r="M15" s="21"/>
      <c r="N15" s="21"/>
      <c r="O15" s="21"/>
      <c r="P15" s="21"/>
      <c r="Q15" s="21"/>
      <c r="R15" s="21"/>
      <c r="S15" s="21"/>
      <c r="T15" s="21"/>
      <c r="U15" s="21"/>
      <c r="V15" s="21"/>
      <c r="Y15" s="3"/>
      <c r="Z15" s="3"/>
      <c r="AA15" s="3"/>
      <c r="AB15" s="3"/>
      <c r="AC15" s="3"/>
      <c r="AD15" s="3"/>
      <c r="AE15" s="3"/>
      <c r="AF15" s="3"/>
      <c r="AG15" s="3"/>
      <c r="AH15" s="3"/>
      <c r="AI15" s="20"/>
    </row>
    <row r="16" spans="4:35" ht="18" customHeight="1" x14ac:dyDescent="0.15">
      <c r="E16" s="287">
        <v>2</v>
      </c>
      <c r="F16" s="290" t="s">
        <v>27</v>
      </c>
      <c r="G16" s="339"/>
      <c r="H16" s="339"/>
      <c r="I16" s="339"/>
      <c r="J16" s="339"/>
      <c r="K16" s="340"/>
      <c r="L16" s="12"/>
      <c r="M16" s="12" t="s">
        <v>30</v>
      </c>
      <c r="N16" s="22"/>
      <c r="O16" s="22"/>
      <c r="P16" s="22"/>
      <c r="Q16" s="22"/>
      <c r="R16" s="12"/>
      <c r="S16" s="22"/>
      <c r="T16" s="12"/>
      <c r="U16" s="12"/>
      <c r="V16" s="12"/>
      <c r="W16" s="136" t="s">
        <v>28</v>
      </c>
      <c r="X16" s="22"/>
      <c r="Y16" s="347" t="s">
        <v>2</v>
      </c>
      <c r="Z16" s="347"/>
      <c r="AA16" s="323"/>
      <c r="AB16" s="324"/>
      <c r="AC16" s="137" t="s">
        <v>13</v>
      </c>
      <c r="AD16" s="323"/>
      <c r="AE16" s="324"/>
      <c r="AF16" s="137" t="s">
        <v>14</v>
      </c>
      <c r="AG16" s="323"/>
      <c r="AH16" s="324"/>
      <c r="AI16" s="138" t="s">
        <v>15</v>
      </c>
    </row>
    <row r="17" spans="3:40" ht="18" customHeight="1" x14ac:dyDescent="0.15">
      <c r="E17" s="337"/>
      <c r="F17" s="343"/>
      <c r="G17" s="343"/>
      <c r="H17" s="343"/>
      <c r="I17" s="343"/>
      <c r="J17" s="343"/>
      <c r="K17" s="344"/>
      <c r="L17" s="21"/>
      <c r="M17" s="41"/>
      <c r="N17" s="41"/>
      <c r="O17" s="41"/>
      <c r="P17" s="325"/>
      <c r="Q17" s="325"/>
      <c r="R17" s="325"/>
      <c r="S17" s="326"/>
      <c r="T17" s="326"/>
      <c r="U17" s="23" t="s">
        <v>7</v>
      </c>
      <c r="W17" s="139" t="s">
        <v>29</v>
      </c>
      <c r="X17" s="23"/>
      <c r="Y17" s="327" t="s">
        <v>2</v>
      </c>
      <c r="Z17" s="327"/>
      <c r="AA17" s="328"/>
      <c r="AB17" s="329"/>
      <c r="AC17" s="140" t="s">
        <v>13</v>
      </c>
      <c r="AD17" s="328"/>
      <c r="AE17" s="329"/>
      <c r="AF17" s="140" t="s">
        <v>14</v>
      </c>
      <c r="AG17" s="328"/>
      <c r="AH17" s="329"/>
      <c r="AI17" s="141" t="s">
        <v>15</v>
      </c>
    </row>
    <row r="18" spans="3:40" ht="36" customHeight="1" x14ac:dyDescent="0.15">
      <c r="E18" s="11">
        <v>3</v>
      </c>
      <c r="F18" s="338" t="s">
        <v>8</v>
      </c>
      <c r="G18" s="339"/>
      <c r="H18" s="339"/>
      <c r="I18" s="339"/>
      <c r="J18" s="339"/>
      <c r="K18" s="340"/>
      <c r="L18" s="12"/>
      <c r="M18" s="353"/>
      <c r="N18" s="354"/>
      <c r="O18" s="354"/>
      <c r="P18" s="354"/>
      <c r="Q18" s="354"/>
      <c r="R18" s="355"/>
      <c r="S18" s="351" t="s">
        <v>9</v>
      </c>
      <c r="T18" s="352"/>
      <c r="U18" s="24" t="s">
        <v>10</v>
      </c>
      <c r="V18" s="348"/>
      <c r="W18" s="349"/>
      <c r="X18" s="349"/>
      <c r="Y18" s="349"/>
      <c r="Z18" s="349"/>
      <c r="AA18" s="349"/>
      <c r="AB18" s="349"/>
      <c r="AC18" s="349"/>
      <c r="AD18" s="349"/>
      <c r="AE18" s="349"/>
      <c r="AF18" s="349"/>
      <c r="AG18" s="349"/>
      <c r="AH18" s="25" t="s">
        <v>0</v>
      </c>
      <c r="AI18" s="26"/>
      <c r="AL18" s="358" t="str">
        <f>IF(M18="","",IF(V18&lt;&gt;"","","設備資金を借り入れる場合は（　）内に設備資金と記入してください。"))</f>
        <v/>
      </c>
      <c r="AM18" s="358"/>
      <c r="AN18" s="358"/>
    </row>
    <row r="19" spans="3:40" ht="36" customHeight="1" x14ac:dyDescent="0.15">
      <c r="C19" s="2"/>
      <c r="E19" s="27">
        <v>4</v>
      </c>
      <c r="F19" s="305" t="s">
        <v>11</v>
      </c>
      <c r="G19" s="306"/>
      <c r="H19" s="306"/>
      <c r="I19" s="306"/>
      <c r="J19" s="306"/>
      <c r="K19" s="307"/>
      <c r="L19" s="28"/>
      <c r="M19" s="350" t="s">
        <v>31</v>
      </c>
      <c r="N19" s="343"/>
      <c r="O19" s="341"/>
      <c r="P19" s="341"/>
      <c r="Q19" s="341"/>
      <c r="R19" s="341"/>
      <c r="S19" s="339"/>
      <c r="T19" s="339"/>
      <c r="U19" s="339"/>
      <c r="V19" s="339"/>
      <c r="W19" s="339"/>
      <c r="X19" s="339"/>
      <c r="Y19" s="339"/>
      <c r="Z19" s="339"/>
      <c r="AA19" s="306"/>
      <c r="AB19" s="306"/>
      <c r="AC19" s="306"/>
      <c r="AD19" s="306"/>
      <c r="AE19" s="306"/>
      <c r="AF19" s="306"/>
      <c r="AG19" s="306"/>
      <c r="AH19" s="306"/>
      <c r="AI19" s="29"/>
    </row>
    <row r="20" spans="3:40" ht="36" customHeight="1" x14ac:dyDescent="0.15">
      <c r="E20" s="30">
        <v>5</v>
      </c>
      <c r="F20" s="305" t="s">
        <v>12</v>
      </c>
      <c r="G20" s="306"/>
      <c r="H20" s="306"/>
      <c r="I20" s="306"/>
      <c r="J20" s="306"/>
      <c r="K20" s="307"/>
      <c r="L20" s="21"/>
      <c r="M20" s="317" t="s">
        <v>2</v>
      </c>
      <c r="N20" s="318"/>
      <c r="O20" s="300"/>
      <c r="P20" s="301"/>
      <c r="Q20" s="364" t="s">
        <v>13</v>
      </c>
      <c r="R20" s="365"/>
      <c r="S20" s="300"/>
      <c r="T20" s="301"/>
      <c r="U20" s="364" t="s">
        <v>14</v>
      </c>
      <c r="V20" s="365"/>
      <c r="W20" s="300"/>
      <c r="X20" s="301"/>
      <c r="Y20" s="364" t="s">
        <v>15</v>
      </c>
      <c r="Z20" s="365"/>
      <c r="AA20" s="21"/>
      <c r="AB20" s="21"/>
      <c r="AC20" s="21"/>
      <c r="AD20" s="21"/>
      <c r="AE20" s="21"/>
      <c r="AF20" s="21"/>
      <c r="AG20" s="21"/>
      <c r="AH20" s="21"/>
      <c r="AI20" s="31"/>
    </row>
    <row r="21" spans="3:40" ht="36" customHeight="1" x14ac:dyDescent="0.15">
      <c r="E21" s="30">
        <v>6</v>
      </c>
      <c r="F21" s="305" t="s">
        <v>32</v>
      </c>
      <c r="G21" s="306"/>
      <c r="H21" s="306"/>
      <c r="I21" s="306"/>
      <c r="J21" s="306"/>
      <c r="K21" s="307"/>
      <c r="L21" s="21"/>
      <c r="M21" s="319" t="s">
        <v>2</v>
      </c>
      <c r="N21" s="320"/>
      <c r="O21" s="282"/>
      <c r="P21" s="283"/>
      <c r="Q21" s="321" t="s">
        <v>13</v>
      </c>
      <c r="R21" s="322"/>
      <c r="S21" s="282"/>
      <c r="T21" s="283"/>
      <c r="U21" s="321" t="s">
        <v>14</v>
      </c>
      <c r="V21" s="322"/>
      <c r="W21" s="282"/>
      <c r="X21" s="283"/>
      <c r="Y21" s="319" t="s">
        <v>15</v>
      </c>
      <c r="Z21" s="320"/>
      <c r="AI21" s="31"/>
    </row>
    <row r="22" spans="3:40" ht="36" customHeight="1" x14ac:dyDescent="0.15">
      <c r="E22" s="30">
        <v>7</v>
      </c>
      <c r="F22" s="305" t="s">
        <v>33</v>
      </c>
      <c r="G22" s="306"/>
      <c r="H22" s="306"/>
      <c r="I22" s="306"/>
      <c r="J22" s="306"/>
      <c r="K22" s="307"/>
      <c r="L22" s="28"/>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29"/>
    </row>
    <row r="23" spans="3:40" ht="36" customHeight="1" x14ac:dyDescent="0.15">
      <c r="C23" s="2"/>
      <c r="E23" s="27">
        <v>8</v>
      </c>
      <c r="F23" s="310" t="s">
        <v>34</v>
      </c>
      <c r="G23" s="306"/>
      <c r="H23" s="306"/>
      <c r="I23" s="306"/>
      <c r="J23" s="306"/>
      <c r="K23" s="307"/>
      <c r="L23" s="28"/>
      <c r="M23" s="311" t="s">
        <v>35</v>
      </c>
      <c r="N23" s="312"/>
      <c r="O23" s="312"/>
      <c r="P23" s="312"/>
      <c r="Q23" s="312"/>
      <c r="R23" s="312"/>
      <c r="S23" s="312"/>
      <c r="T23" s="312"/>
      <c r="U23" s="312"/>
      <c r="V23" s="312"/>
      <c r="W23" s="312"/>
      <c r="X23" s="312"/>
      <c r="Y23" s="312"/>
      <c r="Z23" s="312"/>
      <c r="AA23" s="312"/>
      <c r="AB23" s="312"/>
      <c r="AC23" s="312"/>
      <c r="AD23" s="312"/>
      <c r="AE23" s="312"/>
      <c r="AF23" s="312"/>
      <c r="AG23" s="312"/>
      <c r="AH23" s="312"/>
      <c r="AI23" s="313"/>
    </row>
    <row r="24" spans="3:40" ht="6" customHeight="1" x14ac:dyDescent="0.15">
      <c r="E24" s="287">
        <v>9</v>
      </c>
      <c r="F24" s="290" t="s">
        <v>16</v>
      </c>
      <c r="G24" s="291"/>
      <c r="H24" s="291"/>
      <c r="I24" s="291"/>
      <c r="J24" s="291"/>
      <c r="K24" s="292"/>
      <c r="L24" s="15"/>
      <c r="M24" s="12"/>
      <c r="N24" s="32"/>
      <c r="O24" s="33"/>
      <c r="P24" s="34"/>
      <c r="Q24" s="12"/>
      <c r="R24" s="32"/>
      <c r="S24" s="33"/>
      <c r="T24" s="34"/>
      <c r="U24" s="12"/>
      <c r="V24" s="32"/>
      <c r="W24" s="33"/>
      <c r="X24" s="34"/>
      <c r="Y24" s="12"/>
      <c r="Z24" s="32"/>
      <c r="AA24" s="12"/>
      <c r="AB24" s="12"/>
      <c r="AC24" s="12"/>
      <c r="AD24" s="12"/>
      <c r="AE24" s="12"/>
      <c r="AF24" s="12"/>
      <c r="AG24" s="12"/>
      <c r="AH24" s="12"/>
      <c r="AI24" s="26"/>
    </row>
    <row r="25" spans="3:40" ht="18" customHeight="1" x14ac:dyDescent="0.15">
      <c r="E25" s="288"/>
      <c r="F25" s="293"/>
      <c r="G25" s="293"/>
      <c r="H25" s="293"/>
      <c r="I25" s="293"/>
      <c r="J25" s="293"/>
      <c r="K25" s="294"/>
      <c r="L25" s="35"/>
      <c r="M25" s="314"/>
      <c r="N25" s="315"/>
      <c r="O25" s="315"/>
      <c r="P25" s="315"/>
      <c r="Q25" s="315"/>
      <c r="R25" s="315"/>
      <c r="S25" s="315"/>
      <c r="T25" s="316"/>
      <c r="U25" s="316"/>
      <c r="V25" s="316"/>
      <c r="W25" s="316"/>
      <c r="X25" s="316"/>
      <c r="Y25" s="316"/>
      <c r="Z25" s="316"/>
      <c r="AA25" s="316"/>
      <c r="AB25" s="316"/>
      <c r="AC25" s="316"/>
      <c r="AD25" s="316"/>
      <c r="AE25" s="316"/>
      <c r="AI25" s="36"/>
    </row>
    <row r="26" spans="3:40" ht="6" customHeight="1" x14ac:dyDescent="0.15">
      <c r="E26" s="288"/>
      <c r="F26" s="293"/>
      <c r="G26" s="293"/>
      <c r="H26" s="293"/>
      <c r="I26" s="293"/>
      <c r="J26" s="293"/>
      <c r="K26" s="294"/>
      <c r="L26" s="35"/>
      <c r="M26" s="42"/>
      <c r="N26" s="43"/>
      <c r="O26" s="44"/>
      <c r="P26" s="45"/>
      <c r="Q26" s="42"/>
      <c r="R26" s="43"/>
      <c r="S26" s="46"/>
      <c r="T26" s="45"/>
      <c r="U26" s="42"/>
      <c r="V26" s="43"/>
      <c r="W26" s="46"/>
      <c r="X26" s="45"/>
      <c r="Y26" s="42"/>
      <c r="Z26" s="43"/>
      <c r="AA26" s="42"/>
      <c r="AB26" s="42"/>
      <c r="AC26" s="42"/>
      <c r="AD26" s="42"/>
      <c r="AE26" s="42"/>
      <c r="AI26" s="36"/>
    </row>
    <row r="27" spans="3:40" ht="24" customHeight="1" x14ac:dyDescent="0.15">
      <c r="E27" s="288"/>
      <c r="F27" s="293"/>
      <c r="G27" s="293"/>
      <c r="H27" s="293"/>
      <c r="I27" s="293"/>
      <c r="J27" s="293"/>
      <c r="K27" s="294"/>
      <c r="L27" s="35"/>
      <c r="M27" s="298" t="s">
        <v>17</v>
      </c>
      <c r="N27" s="299"/>
      <c r="O27" s="299"/>
      <c r="P27" s="360"/>
      <c r="Q27" s="361"/>
      <c r="R27" s="361"/>
      <c r="S27" s="361"/>
      <c r="T27" s="361"/>
      <c r="U27" s="361"/>
      <c r="V27" s="362" t="s">
        <v>19</v>
      </c>
      <c r="W27" s="363"/>
      <c r="X27" s="363"/>
      <c r="Y27" s="170"/>
      <c r="Z27" s="170"/>
      <c r="AA27" s="170"/>
      <c r="AB27" s="170"/>
      <c r="AC27" s="170"/>
      <c r="AD27" s="170"/>
      <c r="AE27" s="170"/>
      <c r="AF27" s="279" t="str">
        <f>IF(OR(P27="別段預金"),"",IF(AND(COUNT(Y27),Z27="")+AND(COUNT(Z27),AA27="")+AND(COUNT(AA27),AB27="")+AND(COUNT(AB27),AC27="")+AND(COUNT(AC27),AD27="")+(AE27="")&gt;=1,"←右詰で記入してください。",""))</f>
        <v>←右詰で記入してください。</v>
      </c>
      <c r="AG27" s="280"/>
      <c r="AH27" s="280"/>
      <c r="AI27" s="281"/>
    </row>
    <row r="28" spans="3:40" ht="24" customHeight="1" x14ac:dyDescent="0.15">
      <c r="E28" s="288"/>
      <c r="F28" s="295"/>
      <c r="G28" s="295"/>
      <c r="H28" s="295"/>
      <c r="I28" s="295"/>
      <c r="J28" s="295"/>
      <c r="K28" s="294"/>
      <c r="L28" s="35"/>
      <c r="M28" s="366" t="s">
        <v>18</v>
      </c>
      <c r="N28" s="367"/>
      <c r="O28" s="367"/>
      <c r="P28" s="302"/>
      <c r="Q28" s="303"/>
      <c r="R28" s="303"/>
      <c r="S28" s="303"/>
      <c r="T28" s="303"/>
      <c r="U28" s="303"/>
      <c r="V28" s="303"/>
      <c r="W28" s="303"/>
      <c r="X28" s="303"/>
      <c r="Y28" s="303"/>
      <c r="Z28" s="303"/>
      <c r="AA28" s="303"/>
      <c r="AB28" s="303"/>
      <c r="AC28" s="303"/>
      <c r="AD28" s="303"/>
      <c r="AE28" s="304"/>
      <c r="AI28" s="36"/>
    </row>
    <row r="29" spans="3:40" ht="6" customHeight="1" x14ac:dyDescent="0.15">
      <c r="E29" s="289"/>
      <c r="F29" s="296"/>
      <c r="G29" s="296"/>
      <c r="H29" s="296"/>
      <c r="I29" s="296"/>
      <c r="J29" s="296"/>
      <c r="K29" s="297"/>
      <c r="L29" s="40"/>
      <c r="M29" s="21"/>
      <c r="N29" s="39"/>
      <c r="O29" s="37"/>
      <c r="P29" s="38"/>
      <c r="Q29" s="21"/>
      <c r="R29" s="39"/>
      <c r="S29" s="37"/>
      <c r="T29" s="38"/>
      <c r="U29" s="21"/>
      <c r="V29" s="39"/>
      <c r="W29" s="37"/>
      <c r="X29" s="38"/>
      <c r="Y29" s="21"/>
      <c r="Z29" s="39"/>
      <c r="AA29" s="21"/>
      <c r="AB29" s="21"/>
      <c r="AC29" s="21"/>
      <c r="AD29" s="21"/>
      <c r="AE29" s="21"/>
      <c r="AF29" s="21"/>
      <c r="AG29" s="21"/>
      <c r="AH29" s="21"/>
      <c r="AI29" s="31"/>
    </row>
    <row r="30" spans="3:40" ht="13.5" customHeight="1" x14ac:dyDescent="0.15">
      <c r="E30" s="142"/>
      <c r="F30" s="142"/>
      <c r="G30" s="142"/>
      <c r="H30" s="142"/>
      <c r="I30" s="142"/>
      <c r="J30" s="142"/>
      <c r="K30" s="142"/>
      <c r="N30" s="128"/>
      <c r="O30" s="143"/>
      <c r="P30" s="144"/>
      <c r="R30" s="128"/>
      <c r="S30" s="143"/>
      <c r="T30" s="144"/>
      <c r="V30" s="128"/>
      <c r="W30" s="143"/>
      <c r="X30" s="144"/>
      <c r="Z30" s="128"/>
    </row>
    <row r="31" spans="3:40" ht="18" customHeight="1" x14ac:dyDescent="0.15">
      <c r="C31" s="2"/>
      <c r="E31" s="47" t="s">
        <v>185</v>
      </c>
    </row>
    <row r="32" spans="3:40" ht="13.5" customHeight="1" x14ac:dyDescent="0.15">
      <c r="C32" s="2"/>
    </row>
    <row r="33" spans="3:42" ht="24" customHeight="1" x14ac:dyDescent="0.15">
      <c r="C33" s="48"/>
      <c r="D33" s="42"/>
      <c r="E33" s="42"/>
      <c r="F33" s="284" t="s">
        <v>2</v>
      </c>
      <c r="G33" s="285"/>
      <c r="H33" s="286"/>
      <c r="I33" s="286"/>
      <c r="J33" s="49" t="s">
        <v>13</v>
      </c>
      <c r="K33" s="286"/>
      <c r="L33" s="286"/>
      <c r="M33" s="49" t="s">
        <v>14</v>
      </c>
      <c r="N33" s="286"/>
      <c r="O33" s="286"/>
      <c r="P33" s="49" t="s">
        <v>15</v>
      </c>
      <c r="Q33" s="42"/>
      <c r="R33" s="42"/>
      <c r="S33" s="42"/>
      <c r="T33" s="42"/>
      <c r="U33" s="42"/>
      <c r="V33" s="42"/>
      <c r="W33" s="42"/>
      <c r="X33" s="42"/>
      <c r="Y33" s="42"/>
      <c r="Z33" s="42"/>
      <c r="AA33" s="42"/>
      <c r="AB33" s="42"/>
      <c r="AC33" s="42"/>
      <c r="AD33" s="42"/>
      <c r="AE33" s="42"/>
      <c r="AF33" s="42"/>
      <c r="AG33" s="42"/>
      <c r="AH33" s="42"/>
      <c r="AI33" s="42"/>
      <c r="AJ33" s="42"/>
      <c r="AK33" s="42"/>
    </row>
    <row r="34" spans="3:42" ht="24" customHeight="1" x14ac:dyDescent="0.15">
      <c r="C34" s="48"/>
      <c r="D34" s="42"/>
      <c r="E34" s="42"/>
      <c r="F34" s="42"/>
      <c r="G34" s="42"/>
      <c r="H34" s="42"/>
      <c r="I34" s="42"/>
      <c r="J34" s="42"/>
      <c r="K34" s="42"/>
      <c r="L34" s="42"/>
      <c r="M34" s="42"/>
      <c r="N34" s="42"/>
      <c r="O34" s="42"/>
      <c r="P34" s="276" t="s">
        <v>20</v>
      </c>
      <c r="Q34" s="277"/>
      <c r="R34" s="278"/>
      <c r="S34" s="274"/>
      <c r="T34" s="275"/>
      <c r="U34" s="275"/>
      <c r="V34" s="275"/>
      <c r="W34" s="275"/>
      <c r="X34" s="275"/>
      <c r="Y34" s="275"/>
      <c r="Z34" s="275"/>
      <c r="AA34" s="275"/>
      <c r="AB34" s="275"/>
      <c r="AC34" s="275"/>
      <c r="AD34" s="275"/>
      <c r="AE34" s="275"/>
      <c r="AF34" s="275"/>
      <c r="AG34" s="275"/>
      <c r="AH34" s="42"/>
      <c r="AI34" s="42"/>
      <c r="AJ34" s="42"/>
      <c r="AK34" s="42"/>
    </row>
    <row r="35" spans="3:42" ht="24" customHeight="1" x14ac:dyDescent="0.15">
      <c r="C35" s="42"/>
      <c r="D35" s="42"/>
      <c r="E35" s="42"/>
      <c r="F35" s="42"/>
      <c r="G35" s="42"/>
      <c r="H35" s="42"/>
      <c r="I35" s="42"/>
      <c r="J35" s="42"/>
      <c r="K35" s="42"/>
      <c r="L35" s="42"/>
      <c r="M35" s="42"/>
      <c r="N35" s="42"/>
      <c r="O35" s="42"/>
      <c r="P35" s="276" t="s">
        <v>21</v>
      </c>
      <c r="Q35" s="277"/>
      <c r="R35" s="278"/>
      <c r="S35" s="274"/>
      <c r="T35" s="275"/>
      <c r="U35" s="275"/>
      <c r="V35" s="275"/>
      <c r="W35" s="275"/>
      <c r="X35" s="275"/>
      <c r="Y35" s="275"/>
      <c r="Z35" s="275"/>
      <c r="AA35" s="275"/>
      <c r="AB35" s="275"/>
      <c r="AC35" s="275"/>
      <c r="AD35" s="275"/>
      <c r="AE35" s="275"/>
      <c r="AF35" s="275"/>
      <c r="AG35" s="275"/>
      <c r="AH35" s="42"/>
      <c r="AI35" s="42" t="s">
        <v>22</v>
      </c>
      <c r="AJ35" s="42"/>
      <c r="AK35" s="42"/>
    </row>
    <row r="36" spans="3:42" ht="13.5" customHeight="1" x14ac:dyDescent="0.15">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row>
    <row r="37" spans="3:42" ht="24" customHeight="1" thickBot="1" x14ac:dyDescent="0.2">
      <c r="C37" s="42"/>
      <c r="D37" s="42"/>
      <c r="E37" s="50" t="s">
        <v>169</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357" t="str">
        <f>IF(AL38="","","エラー")</f>
        <v>エラー</v>
      </c>
      <c r="AJ37" s="357"/>
      <c r="AK37" s="357"/>
    </row>
    <row r="38" spans="3:42" ht="13.5" customHeight="1" x14ac:dyDescent="0.15">
      <c r="P38" s="359" t="str">
        <f>IF(AND(AB38="",AC38="",AD38="",AE38="",AF38="",AG38="",AH38="",AI38="",AJ38=""),"","「エラーチェック（エラーリストを参照）」")</f>
        <v>「エラーチェック（エラーリストを参照）」</v>
      </c>
      <c r="Q38" s="359"/>
      <c r="R38" s="359"/>
      <c r="S38" s="359"/>
      <c r="T38" s="359"/>
      <c r="U38" s="359"/>
      <c r="V38" s="359"/>
      <c r="W38" s="359"/>
      <c r="X38" s="359"/>
      <c r="Y38" s="359"/>
      <c r="Z38" s="359"/>
      <c r="AA38" s="80" t="str">
        <f>IF(P38="","","(")</f>
        <v>(</v>
      </c>
      <c r="AB38" s="81" t="str">
        <f>IF(AP40="","","1")</f>
        <v>1</v>
      </c>
      <c r="AC38" s="81" t="str">
        <f>IF(AP41="","","2")</f>
        <v/>
      </c>
      <c r="AD38" s="81" t="str">
        <f>IF(AP45="","","3")</f>
        <v>3</v>
      </c>
      <c r="AE38" s="81" t="str">
        <f>IF(AP46="","","4")</f>
        <v>4</v>
      </c>
      <c r="AF38" s="81" t="str">
        <f>IF(AP47="","","5")</f>
        <v>5</v>
      </c>
      <c r="AG38" s="81" t="str">
        <f>IF(AP48="","","6")</f>
        <v>6</v>
      </c>
      <c r="AH38" s="81" t="str">
        <f>IF(AP49="","","7")</f>
        <v>7</v>
      </c>
      <c r="AI38" s="81" t="str">
        <f>IF(AP52="","","8")</f>
        <v>8</v>
      </c>
      <c r="AJ38" s="81" t="str">
        <f>IF(AP53="","","9")</f>
        <v>9</v>
      </c>
      <c r="AK38" s="82" t="str">
        <f>IF(AA38="","",")")</f>
        <v>)</v>
      </c>
      <c r="AL38" s="106" t="str">
        <f>IF(AP40&amp;AP41&amp;AP45&amp;AP47&amp;AP46&amp;AP48&amp;AP49&amp;AP52&amp;AP53="","","エラー")</f>
        <v>エラー</v>
      </c>
      <c r="AM38" s="84" t="s">
        <v>141</v>
      </c>
      <c r="AN38" s="85"/>
      <c r="AO38" s="86"/>
      <c r="AP38" s="87"/>
    </row>
    <row r="39" spans="3:42" ht="13.5" customHeight="1" x14ac:dyDescent="0.15">
      <c r="C39" s="2"/>
      <c r="R39" s="88"/>
      <c r="S39" s="88"/>
      <c r="T39" s="88"/>
      <c r="U39" s="88"/>
      <c r="V39" s="88"/>
      <c r="W39" s="88"/>
      <c r="X39" s="88"/>
      <c r="Y39" s="83"/>
      <c r="Z39" s="89"/>
      <c r="AA39" s="90"/>
      <c r="AB39" s="90"/>
      <c r="AC39" s="90"/>
      <c r="AD39" s="90"/>
      <c r="AE39" s="90"/>
      <c r="AF39" s="90"/>
      <c r="AG39" s="90"/>
      <c r="AH39" s="90"/>
      <c r="AI39" s="90"/>
      <c r="AJ39" s="91"/>
      <c r="AK39" s="83"/>
      <c r="AL39" s="92"/>
      <c r="AM39" s="93" t="s">
        <v>142</v>
      </c>
      <c r="AO39" s="94"/>
      <c r="AP39" s="95"/>
    </row>
    <row r="40" spans="3:42" ht="13.5" customHeight="1" x14ac:dyDescent="0.15">
      <c r="C40" s="2"/>
      <c r="R40" s="88"/>
      <c r="S40" s="88"/>
      <c r="T40" s="88"/>
      <c r="U40" s="88"/>
      <c r="V40" s="88"/>
      <c r="W40" s="88"/>
      <c r="X40" s="88"/>
      <c r="Y40" s="83"/>
      <c r="Z40" s="89"/>
      <c r="AA40" s="90"/>
      <c r="AB40" s="90"/>
      <c r="AC40" s="90"/>
      <c r="AD40" s="90"/>
      <c r="AE40" s="90"/>
      <c r="AF40" s="90"/>
      <c r="AG40" s="90"/>
      <c r="AH40" s="90"/>
      <c r="AI40" s="90"/>
      <c r="AJ40" s="91"/>
      <c r="AK40" s="83"/>
      <c r="AL40" s="92"/>
      <c r="AM40" s="93">
        <v>1</v>
      </c>
      <c r="AN40" s="94" t="s">
        <v>40</v>
      </c>
      <c r="AO40" s="8" t="s">
        <v>149</v>
      </c>
      <c r="AP40" s="97" t="str">
        <f>IF(Q6="","申込区分を選択してください。","")</f>
        <v>申込区分を選択してください。</v>
      </c>
    </row>
    <row r="41" spans="3:42" ht="13.5" customHeight="1" x14ac:dyDescent="0.15">
      <c r="C41" s="2"/>
      <c r="D41" s="2"/>
      <c r="R41" s="83"/>
      <c r="S41" s="83"/>
      <c r="T41" s="83"/>
      <c r="U41" s="83"/>
      <c r="V41" s="83"/>
      <c r="W41" s="83"/>
      <c r="X41" s="83"/>
      <c r="Y41" s="83"/>
      <c r="Z41" s="83"/>
      <c r="AA41" s="83"/>
      <c r="AB41" s="83"/>
      <c r="AC41" s="83"/>
      <c r="AD41" s="83"/>
      <c r="AE41" s="83"/>
      <c r="AF41" s="83"/>
      <c r="AG41" s="83"/>
      <c r="AH41" s="83"/>
      <c r="AI41" s="83"/>
      <c r="AJ41" s="83"/>
      <c r="AK41" s="83"/>
      <c r="AL41" s="83"/>
      <c r="AM41" s="96">
        <v>2</v>
      </c>
      <c r="AN41" s="94" t="s">
        <v>150</v>
      </c>
      <c r="AO41" s="8" t="s">
        <v>149</v>
      </c>
      <c r="AP41" s="97" t="str">
        <f>IF(AND(AP42="",AP43=""),"","-")</f>
        <v/>
      </c>
    </row>
    <row r="42" spans="3:42" ht="13.5" customHeight="1" x14ac:dyDescent="0.15">
      <c r="C42" s="2"/>
      <c r="D42" s="2"/>
      <c r="R42" s="83"/>
      <c r="S42" s="83"/>
      <c r="T42" s="83"/>
      <c r="U42" s="83"/>
      <c r="V42" s="83"/>
      <c r="W42" s="83"/>
      <c r="X42" s="83"/>
      <c r="Y42" s="83"/>
      <c r="Z42" s="83"/>
      <c r="AA42" s="83"/>
      <c r="AB42" s="83"/>
      <c r="AC42" s="83"/>
      <c r="AD42" s="83"/>
      <c r="AE42" s="83"/>
      <c r="AF42" s="83"/>
      <c r="AG42" s="83"/>
      <c r="AH42" s="83"/>
      <c r="AI42" s="83"/>
      <c r="AJ42" s="83"/>
      <c r="AK42" s="83"/>
      <c r="AL42" s="83"/>
      <c r="AM42" s="96"/>
      <c r="AN42" s="94"/>
      <c r="AO42" s="8"/>
      <c r="AP42" s="97" t="str">
        <f>IF(AND(Q6="借換",OR(P17="",AA16="",AD16="",AG16="",AA17="",AD17="",AG17="")),"「２　借換を希望する既借入額等」の既借入額、借入日、償還日が記入されていません。","")</f>
        <v/>
      </c>
    </row>
    <row r="43" spans="3:42" ht="13.5" customHeight="1" x14ac:dyDescent="0.15">
      <c r="C43" s="2"/>
      <c r="D43" s="2"/>
      <c r="R43" s="83"/>
      <c r="S43" s="83"/>
      <c r="T43" s="83"/>
      <c r="U43" s="83"/>
      <c r="V43" s="83"/>
      <c r="W43" s="83"/>
      <c r="X43" s="83"/>
      <c r="Y43" s="83"/>
      <c r="Z43" s="83"/>
      <c r="AA43" s="83"/>
      <c r="AB43" s="83"/>
      <c r="AC43" s="83"/>
      <c r="AD43" s="83"/>
      <c r="AE43" s="83"/>
      <c r="AF43" s="83"/>
      <c r="AG43" s="83"/>
      <c r="AH43" s="83"/>
      <c r="AI43" s="83"/>
      <c r="AJ43" s="83"/>
      <c r="AK43" s="83"/>
      <c r="AL43" s="83"/>
      <c r="AM43" s="96"/>
      <c r="AN43" s="94"/>
      <c r="AO43" s="8"/>
      <c r="AP43" s="356" t="str">
        <f>IF(AND(OR(Q6="新規",Q6=""),AND(P17="",AA16="",AD16="",AG16="",AA17="",AD17="",AG17="")),"",IF(Q6="借換","","「２　借換を希望する既借入額等」の既借入額、借入日、償還日が記入されています。   （申込区分が「新規」である場合、記入の必要はありません。）"))</f>
        <v/>
      </c>
    </row>
    <row r="44" spans="3:42" ht="13.5" customHeight="1" x14ac:dyDescent="0.15">
      <c r="C44" s="2"/>
      <c r="D44" s="2"/>
      <c r="R44" s="83"/>
      <c r="S44" s="83"/>
      <c r="T44" s="83"/>
      <c r="U44" s="83"/>
      <c r="V44" s="83"/>
      <c r="W44" s="83"/>
      <c r="X44" s="83"/>
      <c r="Y44" s="83"/>
      <c r="Z44" s="83"/>
      <c r="AA44" s="83"/>
      <c r="AB44" s="83"/>
      <c r="AC44" s="83"/>
      <c r="AD44" s="83"/>
      <c r="AE44" s="83"/>
      <c r="AF44" s="83"/>
      <c r="AG44" s="83"/>
      <c r="AH44" s="83"/>
      <c r="AI44" s="83"/>
      <c r="AJ44" s="83"/>
      <c r="AK44" s="83"/>
      <c r="AL44" s="83"/>
      <c r="AM44" s="96"/>
      <c r="AN44" s="94"/>
      <c r="AO44" s="8"/>
      <c r="AP44" s="356"/>
    </row>
    <row r="45" spans="3:42" ht="13.5" customHeight="1" x14ac:dyDescent="0.15">
      <c r="C45" s="2"/>
      <c r="D45" s="2"/>
      <c r="R45" s="83"/>
      <c r="S45" s="83"/>
      <c r="T45" s="83"/>
      <c r="U45" s="83"/>
      <c r="V45" s="83"/>
      <c r="W45" s="83"/>
      <c r="X45" s="83"/>
      <c r="Y45" s="83"/>
      <c r="Z45" s="83"/>
      <c r="AA45" s="83"/>
      <c r="AB45" s="83"/>
      <c r="AC45" s="83"/>
      <c r="AD45" s="83"/>
      <c r="AE45" s="83"/>
      <c r="AF45" s="83"/>
      <c r="AG45" s="83"/>
      <c r="AH45" s="83"/>
      <c r="AI45" s="83"/>
      <c r="AJ45" s="83"/>
      <c r="AK45" s="83"/>
      <c r="AL45" s="83"/>
      <c r="AM45" s="96">
        <v>3</v>
      </c>
      <c r="AN45" s="94" t="s">
        <v>143</v>
      </c>
      <c r="AO45" s="8" t="s">
        <v>149</v>
      </c>
      <c r="AP45" s="97" t="str">
        <f>IF(M18="","「３　資金の用途」の「事業名」を選択してください。","")</f>
        <v>「３　資金の用途」の「事業名」を選択してください。</v>
      </c>
    </row>
    <row r="46" spans="3:42" ht="13.5" customHeight="1" x14ac:dyDescent="0.15">
      <c r="C46" s="2"/>
      <c r="D46" s="2"/>
      <c r="R46" s="83"/>
      <c r="S46" s="83"/>
      <c r="T46" s="83"/>
      <c r="U46" s="83"/>
      <c r="V46" s="83"/>
      <c r="W46" s="83"/>
      <c r="X46" s="83"/>
      <c r="Y46" s="83"/>
      <c r="Z46" s="83"/>
      <c r="AA46" s="83"/>
      <c r="AB46" s="83"/>
      <c r="AC46" s="83"/>
      <c r="AD46" s="83"/>
      <c r="AE46" s="83"/>
      <c r="AF46" s="83"/>
      <c r="AG46" s="83"/>
      <c r="AH46" s="83"/>
      <c r="AI46" s="83"/>
      <c r="AJ46" s="83"/>
      <c r="AK46" s="83"/>
      <c r="AL46" s="83"/>
      <c r="AM46" s="96">
        <v>4</v>
      </c>
      <c r="AN46" s="94" t="s">
        <v>140</v>
      </c>
      <c r="AO46" s="8" t="s">
        <v>149</v>
      </c>
      <c r="AP46" s="98" t="str">
        <f>IF(OR(O20="",S20="",W20=""),"「５　借入希望期日」が選択されていません。","")</f>
        <v>「５　借入希望期日」が選択されていません。</v>
      </c>
    </row>
    <row r="47" spans="3:42" ht="13.5" customHeight="1" x14ac:dyDescent="0.15">
      <c r="C47" s="2"/>
      <c r="D47" s="2"/>
      <c r="R47" s="83"/>
      <c r="S47" s="83"/>
      <c r="T47" s="83"/>
      <c r="U47" s="83"/>
      <c r="V47" s="83"/>
      <c r="W47" s="83"/>
      <c r="X47" s="83"/>
      <c r="Y47" s="83"/>
      <c r="Z47" s="83"/>
      <c r="AA47" s="83"/>
      <c r="AB47" s="83"/>
      <c r="AC47" s="83"/>
      <c r="AD47" s="83"/>
      <c r="AE47" s="83"/>
      <c r="AF47" s="83"/>
      <c r="AG47" s="83"/>
      <c r="AH47" s="83"/>
      <c r="AI47" s="83"/>
      <c r="AJ47" s="83"/>
      <c r="AK47" s="83"/>
      <c r="AL47" s="83"/>
      <c r="AM47" s="96">
        <v>5</v>
      </c>
      <c r="AN47" s="94" t="s">
        <v>151</v>
      </c>
      <c r="AO47" s="8" t="s">
        <v>149</v>
      </c>
      <c r="AP47" s="98" t="str">
        <f>IF(OR(O21="",S21="",W21=""),"「６　償還予定期限」が記入されていません。","")</f>
        <v>「６　償還予定期限」が記入されていません。</v>
      </c>
    </row>
    <row r="48" spans="3:42" ht="13.5" customHeight="1" x14ac:dyDescent="0.15">
      <c r="C48" s="2"/>
      <c r="D48" s="2"/>
      <c r="R48" s="83"/>
      <c r="S48" s="83"/>
      <c r="T48" s="83"/>
      <c r="U48" s="83"/>
      <c r="V48" s="83"/>
      <c r="W48" s="83"/>
      <c r="X48" s="83"/>
      <c r="Y48" s="83"/>
      <c r="Z48" s="83"/>
      <c r="AA48" s="83"/>
      <c r="AB48" s="83"/>
      <c r="AC48" s="83"/>
      <c r="AD48" s="83"/>
      <c r="AE48" s="83"/>
      <c r="AF48" s="83"/>
      <c r="AG48" s="83"/>
      <c r="AH48" s="83"/>
      <c r="AI48" s="83"/>
      <c r="AJ48" s="83"/>
      <c r="AK48" s="83"/>
      <c r="AL48" s="83"/>
      <c r="AM48" s="96">
        <v>6</v>
      </c>
      <c r="AN48" s="94" t="s">
        <v>152</v>
      </c>
      <c r="AO48" s="8" t="s">
        <v>149</v>
      </c>
      <c r="AP48" s="98" t="str">
        <f>IF(M22="","「７　償還財源」が記入されていません。","")</f>
        <v>「７　償還財源」が記入されていません。</v>
      </c>
    </row>
    <row r="49" spans="3:42" ht="13.5" customHeight="1" x14ac:dyDescent="0.15">
      <c r="C49" s="2"/>
      <c r="D49" s="2"/>
      <c r="R49" s="83"/>
      <c r="S49" s="83"/>
      <c r="T49" s="83"/>
      <c r="U49" s="83"/>
      <c r="V49" s="83"/>
      <c r="W49" s="83"/>
      <c r="X49" s="83"/>
      <c r="Y49" s="83"/>
      <c r="Z49" s="83"/>
      <c r="AA49" s="83"/>
      <c r="AB49" s="83"/>
      <c r="AC49" s="83"/>
      <c r="AD49" s="83"/>
      <c r="AE49" s="83"/>
      <c r="AF49" s="83"/>
      <c r="AG49" s="83"/>
      <c r="AH49" s="83"/>
      <c r="AI49" s="83"/>
      <c r="AJ49" s="83"/>
      <c r="AK49" s="83"/>
      <c r="AL49" s="83"/>
      <c r="AM49" s="96">
        <v>7</v>
      </c>
      <c r="AN49" s="94" t="s">
        <v>144</v>
      </c>
      <c r="AP49" s="97" t="str">
        <f>IF(AND(AP50="",AP51=""),"","-")</f>
        <v>-</v>
      </c>
    </row>
    <row r="50" spans="3:42" ht="13.5" customHeight="1" x14ac:dyDescent="0.15">
      <c r="C50" s="2"/>
      <c r="D50" s="2"/>
      <c r="R50" s="83"/>
      <c r="S50" s="83"/>
      <c r="T50" s="83"/>
      <c r="U50" s="83"/>
      <c r="V50" s="83"/>
      <c r="W50" s="83"/>
      <c r="X50" s="83"/>
      <c r="Y50" s="83"/>
      <c r="Z50" s="83"/>
      <c r="AA50" s="83"/>
      <c r="AB50" s="83"/>
      <c r="AC50" s="83"/>
      <c r="AD50" s="83"/>
      <c r="AE50" s="83"/>
      <c r="AF50" s="83"/>
      <c r="AG50" s="83"/>
      <c r="AH50" s="83"/>
      <c r="AI50" s="83"/>
      <c r="AJ50" s="83"/>
      <c r="AK50" s="83"/>
      <c r="AL50" s="83"/>
      <c r="AM50" s="96"/>
      <c r="AN50" s="94" t="s">
        <v>145</v>
      </c>
      <c r="AO50" s="8" t="s">
        <v>149</v>
      </c>
      <c r="AP50" s="97" t="str">
        <f>IF(M25="","「９　資金の交付を受ける金融機関」の金融機関名・店舗名が入力されていません。","")</f>
        <v>「９　資金の交付を受ける金融機関」の金融機関名・店舗名が入力されていません。</v>
      </c>
    </row>
    <row r="51" spans="3:42" ht="13.5" customHeight="1" x14ac:dyDescent="0.15">
      <c r="C51" s="2"/>
      <c r="D51" s="2"/>
      <c r="R51" s="83"/>
      <c r="S51" s="83"/>
      <c r="T51" s="83"/>
      <c r="U51" s="83"/>
      <c r="V51" s="83"/>
      <c r="W51" s="83"/>
      <c r="X51" s="83"/>
      <c r="Y51" s="83"/>
      <c r="Z51" s="83"/>
      <c r="AA51" s="83"/>
      <c r="AB51" s="83"/>
      <c r="AC51" s="83"/>
      <c r="AD51" s="83"/>
      <c r="AE51" s="83"/>
      <c r="AF51" s="83"/>
      <c r="AG51" s="83"/>
      <c r="AH51" s="83"/>
      <c r="AI51" s="83"/>
      <c r="AJ51" s="83"/>
      <c r="AK51" s="83"/>
      <c r="AL51" s="83"/>
      <c r="AM51" s="96"/>
      <c r="AN51" s="94" t="s">
        <v>146</v>
      </c>
      <c r="AO51" s="8" t="s">
        <v>149</v>
      </c>
      <c r="AP51" s="97" t="str">
        <f>IF(P27="","「９　資金の交付を受ける金融機関」の預金種別が選択されていません。","")</f>
        <v>「９　資金の交付を受ける金融機関」の預金種別が選択されていません。</v>
      </c>
    </row>
    <row r="52" spans="3:42" ht="13.5" customHeight="1" x14ac:dyDescent="0.15">
      <c r="C52" s="2"/>
      <c r="R52" s="83"/>
      <c r="S52" s="83"/>
      <c r="T52" s="83"/>
      <c r="U52" s="83"/>
      <c r="V52" s="83"/>
      <c r="W52" s="83"/>
      <c r="X52" s="83"/>
      <c r="Y52" s="83"/>
      <c r="Z52" s="83"/>
      <c r="AA52" s="83"/>
      <c r="AB52" s="83"/>
      <c r="AC52" s="83"/>
      <c r="AD52" s="83"/>
      <c r="AE52" s="83"/>
      <c r="AF52" s="83"/>
      <c r="AG52" s="83"/>
      <c r="AH52" s="83"/>
      <c r="AI52" s="83"/>
      <c r="AJ52" s="83"/>
      <c r="AK52" s="83"/>
      <c r="AL52" s="83"/>
      <c r="AM52" s="96">
        <v>8</v>
      </c>
      <c r="AN52" s="94" t="s">
        <v>147</v>
      </c>
      <c r="AO52" s="8" t="s">
        <v>149</v>
      </c>
      <c r="AP52" s="97" t="str">
        <f>IF(S34="","「団体名」が入力されていません。","")</f>
        <v>「団体名」が入力されていません。</v>
      </c>
    </row>
    <row r="53" spans="3:42" ht="13.5" customHeight="1" thickBot="1" x14ac:dyDescent="0.2">
      <c r="C53" s="2"/>
      <c r="R53" s="83"/>
      <c r="S53" s="83"/>
      <c r="T53" s="83"/>
      <c r="U53" s="83"/>
      <c r="V53" s="83"/>
      <c r="W53" s="83"/>
      <c r="X53" s="83"/>
      <c r="Y53" s="83"/>
      <c r="Z53" s="83"/>
      <c r="AA53" s="83"/>
      <c r="AB53" s="83"/>
      <c r="AC53" s="83"/>
      <c r="AD53" s="83"/>
      <c r="AE53" s="83"/>
      <c r="AF53" s="83"/>
      <c r="AG53" s="83"/>
      <c r="AH53" s="83"/>
      <c r="AI53" s="83"/>
      <c r="AJ53" s="83"/>
      <c r="AK53" s="83"/>
      <c r="AL53" s="83"/>
      <c r="AM53" s="99">
        <v>9</v>
      </c>
      <c r="AN53" s="100" t="s">
        <v>148</v>
      </c>
      <c r="AO53" s="101" t="s">
        <v>149</v>
      </c>
      <c r="AP53" s="102" t="str">
        <f>IF(S35="","「職氏名」が入力されていません。","")</f>
        <v>「職氏名」が入力されていません。</v>
      </c>
    </row>
    <row r="54" spans="3:42" ht="13.5" customHeight="1" x14ac:dyDescent="0.15">
      <c r="R54" s="83"/>
      <c r="S54" s="83"/>
      <c r="T54" s="83"/>
      <c r="U54" s="83"/>
      <c r="V54" s="83"/>
      <c r="W54" s="83"/>
      <c r="X54" s="83"/>
      <c r="Y54" s="83"/>
      <c r="Z54" s="83"/>
      <c r="AA54" s="83"/>
      <c r="AB54" s="83"/>
      <c r="AC54" s="83"/>
      <c r="AD54" s="83"/>
      <c r="AE54" s="83"/>
      <c r="AF54" s="83"/>
      <c r="AG54" s="83"/>
      <c r="AH54" s="83"/>
      <c r="AI54" s="83"/>
      <c r="AJ54" s="83"/>
      <c r="AK54" s="83"/>
      <c r="AL54" s="83"/>
    </row>
    <row r="73" ht="6" customHeight="1" x14ac:dyDescent="0.15"/>
    <row r="76" ht="6" customHeight="1" x14ac:dyDescent="0.15"/>
  </sheetData>
  <sheetProtection algorithmName="SHA-512" hashValue="fU7bpdvZR6IH5p4DsB6yj+S2qK/fPs2QSv8XsVUVkEEEycdNoqbbHMDMVdp7/PZNQ9NWcSLdjDn2XZTTkk/AsQ==" saltValue="unsHGQctJ+8R5KI+yozdBQ==" spinCount="100000" sheet="1" objects="1" scenarios="1" selectLockedCells="1"/>
  <dataConsolidate/>
  <mergeCells count="64">
    <mergeCell ref="AP43:AP44"/>
    <mergeCell ref="AI37:AK37"/>
    <mergeCell ref="AL18:AN18"/>
    <mergeCell ref="P38:Z38"/>
    <mergeCell ref="P27:U27"/>
    <mergeCell ref="U21:V21"/>
    <mergeCell ref="V27:X27"/>
    <mergeCell ref="Y20:Z20"/>
    <mergeCell ref="U20:V20"/>
    <mergeCell ref="W21:X21"/>
    <mergeCell ref="O20:P20"/>
    <mergeCell ref="Q20:R20"/>
    <mergeCell ref="S20:T20"/>
    <mergeCell ref="Y21:Z21"/>
    <mergeCell ref="M28:O28"/>
    <mergeCell ref="S35:AG35"/>
    <mergeCell ref="P35:R35"/>
    <mergeCell ref="D2:G2"/>
    <mergeCell ref="J5:Z5"/>
    <mergeCell ref="Q6:S6"/>
    <mergeCell ref="E12:E15"/>
    <mergeCell ref="F12:K15"/>
    <mergeCell ref="M11:U11"/>
    <mergeCell ref="E16:E17"/>
    <mergeCell ref="F16:K17"/>
    <mergeCell ref="Y16:Z16"/>
    <mergeCell ref="F18:K18"/>
    <mergeCell ref="V18:AG18"/>
    <mergeCell ref="F19:K19"/>
    <mergeCell ref="M19:AH19"/>
    <mergeCell ref="S18:T18"/>
    <mergeCell ref="M18:R18"/>
    <mergeCell ref="AA16:AB16"/>
    <mergeCell ref="AD16:AE16"/>
    <mergeCell ref="AG16:AH16"/>
    <mergeCell ref="P17:T17"/>
    <mergeCell ref="Y17:Z17"/>
    <mergeCell ref="AA17:AB17"/>
    <mergeCell ref="AD17:AE17"/>
    <mergeCell ref="AG17:AH17"/>
    <mergeCell ref="E24:E29"/>
    <mergeCell ref="F24:K29"/>
    <mergeCell ref="M27:O27"/>
    <mergeCell ref="W20:X20"/>
    <mergeCell ref="P28:AE28"/>
    <mergeCell ref="F22:K22"/>
    <mergeCell ref="M22:AH22"/>
    <mergeCell ref="F23:K23"/>
    <mergeCell ref="M23:AI23"/>
    <mergeCell ref="M25:AE25"/>
    <mergeCell ref="F20:K20"/>
    <mergeCell ref="M20:N20"/>
    <mergeCell ref="F21:K21"/>
    <mergeCell ref="M21:N21"/>
    <mergeCell ref="O21:P21"/>
    <mergeCell ref="Q21:R21"/>
    <mergeCell ref="S34:AG34"/>
    <mergeCell ref="P34:R34"/>
    <mergeCell ref="AF27:AI27"/>
    <mergeCell ref="S21:T21"/>
    <mergeCell ref="F33:G33"/>
    <mergeCell ref="H33:I33"/>
    <mergeCell ref="K33:L33"/>
    <mergeCell ref="N33:O33"/>
  </mergeCells>
  <phoneticPr fontId="7"/>
  <conditionalFormatting sqref="M11">
    <cfRule type="expression" dxfId="171" priority="54" stopIfTrue="1">
      <formula>$M$11&lt;&gt;""</formula>
    </cfRule>
  </conditionalFormatting>
  <conditionalFormatting sqref="M25:AE25">
    <cfRule type="expression" dxfId="170" priority="51" stopIfTrue="1">
      <formula>M25=""</formula>
    </cfRule>
  </conditionalFormatting>
  <conditionalFormatting sqref="P17:T17">
    <cfRule type="expression" dxfId="169" priority="49">
      <formula>AND($Q$6="借換",$P$17="")</formula>
    </cfRule>
  </conditionalFormatting>
  <conditionalFormatting sqref="AA16:AB16">
    <cfRule type="expression" dxfId="168" priority="48">
      <formula>AND($Q$6="借換",$AA$16="")</formula>
    </cfRule>
  </conditionalFormatting>
  <conditionalFormatting sqref="AA17:AB17">
    <cfRule type="expression" dxfId="167" priority="47">
      <formula>AND($Q$6="借換",$AA$17="")</formula>
    </cfRule>
  </conditionalFormatting>
  <conditionalFormatting sqref="AD16:AE16">
    <cfRule type="expression" dxfId="166" priority="46">
      <formula>AND($Q$6="借換",$AD$16="")</formula>
    </cfRule>
  </conditionalFormatting>
  <conditionalFormatting sqref="AD17:AE17">
    <cfRule type="expression" dxfId="165" priority="45">
      <formula>AND($Q$6="借換",$AD$17="")</formula>
    </cfRule>
  </conditionalFormatting>
  <conditionalFormatting sqref="AG16:AH16">
    <cfRule type="expression" dxfId="164" priority="44">
      <formula>AND($Q$6="借換",$AG$16="")</formula>
    </cfRule>
  </conditionalFormatting>
  <conditionalFormatting sqref="AG17:AH17">
    <cfRule type="expression" dxfId="163" priority="43">
      <formula>AND($Q$6="借換",$AG$17="")</formula>
    </cfRule>
  </conditionalFormatting>
  <conditionalFormatting sqref="M18:R18">
    <cfRule type="expression" dxfId="162" priority="42">
      <formula>$M$18=""</formula>
    </cfRule>
  </conditionalFormatting>
  <conditionalFormatting sqref="O20:P20">
    <cfRule type="expression" dxfId="161" priority="41">
      <formula>$O$20=""</formula>
    </cfRule>
  </conditionalFormatting>
  <conditionalFormatting sqref="S20:T20">
    <cfRule type="expression" dxfId="160" priority="40">
      <formula>$S$20=""</formula>
    </cfRule>
  </conditionalFormatting>
  <conditionalFormatting sqref="W20:X20">
    <cfRule type="expression" dxfId="159" priority="39">
      <formula>$W$20=""</formula>
    </cfRule>
  </conditionalFormatting>
  <conditionalFormatting sqref="O21:P21">
    <cfRule type="expression" dxfId="158" priority="38">
      <formula>$O$21=""</formula>
    </cfRule>
  </conditionalFormatting>
  <conditionalFormatting sqref="S21:T21">
    <cfRule type="expression" dxfId="157" priority="37">
      <formula>$S$21=""</formula>
    </cfRule>
  </conditionalFormatting>
  <conditionalFormatting sqref="W21:X21">
    <cfRule type="expression" dxfId="156" priority="36">
      <formula>$W$21=""</formula>
    </cfRule>
  </conditionalFormatting>
  <conditionalFormatting sqref="M22:AH22">
    <cfRule type="expression" dxfId="155" priority="35">
      <formula>$M$22=""</formula>
    </cfRule>
  </conditionalFormatting>
  <conditionalFormatting sqref="P27:U27">
    <cfRule type="expression" dxfId="154" priority="34">
      <formula>$P$27=""</formula>
    </cfRule>
  </conditionalFormatting>
  <conditionalFormatting sqref="AK38">
    <cfRule type="expression" dxfId="153" priority="5" stopIfTrue="1">
      <formula>$AF$85="("</formula>
    </cfRule>
  </conditionalFormatting>
  <conditionalFormatting sqref="AJ39:AJ40">
    <cfRule type="expression" dxfId="152" priority="22" stopIfTrue="1">
      <formula>$AF$85="("</formula>
    </cfRule>
  </conditionalFormatting>
  <conditionalFormatting sqref="AG39:AG40">
    <cfRule type="containsText" dxfId="151" priority="23" stopIfTrue="1" operator="containsText" text="7">
      <formula>NOT(ISERROR(SEARCH("7",AG39)))</formula>
    </cfRule>
  </conditionalFormatting>
  <conditionalFormatting sqref="Z39:Z40">
    <cfRule type="containsText" dxfId="150" priority="29" stopIfTrue="1" operator="containsText" text="(">
      <formula>NOT(ISERROR(SEARCH("(",Z39)))</formula>
    </cfRule>
    <cfRule type="expression" dxfId="149" priority="31" stopIfTrue="1">
      <formula>$AF$87=""</formula>
    </cfRule>
  </conditionalFormatting>
  <conditionalFormatting sqref="AH39:AI40">
    <cfRule type="containsText" dxfId="148" priority="30" stopIfTrue="1" operator="containsText" text="8">
      <formula>NOT(ISERROR(SEARCH("8",AH39)))</formula>
    </cfRule>
  </conditionalFormatting>
  <conditionalFormatting sqref="AB39:AB40">
    <cfRule type="containsText" dxfId="147" priority="28" stopIfTrue="1" operator="containsText" text="2">
      <formula>NOT(ISERROR(SEARCH("2",AB39)))</formula>
    </cfRule>
  </conditionalFormatting>
  <conditionalFormatting sqref="AA39:AA40">
    <cfRule type="containsText" dxfId="146" priority="27" stopIfTrue="1" operator="containsText" text="1">
      <formula>NOT(ISERROR(SEARCH("1",AA39)))</formula>
    </cfRule>
  </conditionalFormatting>
  <conditionalFormatting sqref="AC39:AD40">
    <cfRule type="containsText" dxfId="145" priority="26" stopIfTrue="1" operator="containsText" text="4">
      <formula>NOT(ISERROR(SEARCH("4",AC39)))</formula>
    </cfRule>
  </conditionalFormatting>
  <conditionalFormatting sqref="AE39:AE40">
    <cfRule type="containsText" dxfId="144" priority="25" stopIfTrue="1" operator="containsText" text="5">
      <formula>NOT(ISERROR(SEARCH("5",AE39)))</formula>
    </cfRule>
  </conditionalFormatting>
  <conditionalFormatting sqref="AF39:AF40">
    <cfRule type="containsText" dxfId="143" priority="24" stopIfTrue="1" operator="containsText" text="6">
      <formula>NOT(ISERROR(SEARCH("6",AF39)))</formula>
    </cfRule>
  </conditionalFormatting>
  <conditionalFormatting sqref="AG38">
    <cfRule type="containsText" dxfId="142" priority="15" stopIfTrue="1" operator="containsText" text="7">
      <formula>NOT(ISERROR(SEARCH("7",AG38)))</formula>
    </cfRule>
  </conditionalFormatting>
  <conditionalFormatting sqref="AH38:AJ38">
    <cfRule type="containsText" dxfId="141" priority="21" stopIfTrue="1" operator="containsText" text="8">
      <formula>NOT(ISERROR(SEARCH("8",AH38)))</formula>
    </cfRule>
  </conditionalFormatting>
  <conditionalFormatting sqref="AB38">
    <cfRule type="containsText" dxfId="140" priority="20" stopIfTrue="1" operator="containsText" text="2">
      <formula>NOT(ISERROR(SEARCH("2",AB38)))</formula>
    </cfRule>
  </conditionalFormatting>
  <conditionalFormatting sqref="AA38">
    <cfRule type="containsText" dxfId="139" priority="19" stopIfTrue="1" operator="containsText" text="1">
      <formula>NOT(ISERROR(SEARCH("1",AA38)))</formula>
    </cfRule>
  </conditionalFormatting>
  <conditionalFormatting sqref="AC38:AE38">
    <cfRule type="containsText" dxfId="138" priority="18" stopIfTrue="1" operator="containsText" text="4">
      <formula>NOT(ISERROR(SEARCH("4",AC38)))</formula>
    </cfRule>
  </conditionalFormatting>
  <conditionalFormatting sqref="AE38">
    <cfRule type="containsText" dxfId="137" priority="17" stopIfTrue="1" operator="containsText" text="5">
      <formula>NOT(ISERROR(SEARCH("5",AE38)))</formula>
    </cfRule>
  </conditionalFormatting>
  <conditionalFormatting sqref="AF38">
    <cfRule type="containsText" dxfId="136" priority="16" stopIfTrue="1" operator="containsText" text="6">
      <formula>NOT(ISERROR(SEARCH("6",AF38)))</formula>
    </cfRule>
  </conditionalFormatting>
  <conditionalFormatting sqref="P38">
    <cfRule type="expression" dxfId="135" priority="13" stopIfTrue="1">
      <formula>#REF!=""</formula>
    </cfRule>
  </conditionalFormatting>
  <conditionalFormatting sqref="P38">
    <cfRule type="expression" dxfId="134" priority="14" stopIfTrue="1">
      <formula>#REF!=""</formula>
    </cfRule>
  </conditionalFormatting>
  <conditionalFormatting sqref="AH38:AJ38">
    <cfRule type="containsText" dxfId="133" priority="6" stopIfTrue="1" operator="containsText" text="7">
      <formula>NOT(ISERROR(SEARCH("7",AH38)))</formula>
    </cfRule>
  </conditionalFormatting>
  <conditionalFormatting sqref="AA38">
    <cfRule type="containsText" dxfId="132" priority="11" stopIfTrue="1" operator="containsText" text="(">
      <formula>NOT(ISERROR(SEARCH("(",AA38)))</formula>
    </cfRule>
    <cfRule type="expression" dxfId="131" priority="12" stopIfTrue="1">
      <formula>$AF$87=""</formula>
    </cfRule>
  </conditionalFormatting>
  <conditionalFormatting sqref="AC38">
    <cfRule type="containsText" dxfId="130" priority="10" stopIfTrue="1" operator="containsText" text="2">
      <formula>NOT(ISERROR(SEARCH("2",AC38)))</formula>
    </cfRule>
  </conditionalFormatting>
  <conditionalFormatting sqref="AB38">
    <cfRule type="containsText" dxfId="129" priority="9" stopIfTrue="1" operator="containsText" text="1">
      <formula>NOT(ISERROR(SEARCH("1",AB38)))</formula>
    </cfRule>
  </conditionalFormatting>
  <conditionalFormatting sqref="AF38">
    <cfRule type="containsText" dxfId="128" priority="8" stopIfTrue="1" operator="containsText" text="5">
      <formula>NOT(ISERROR(SEARCH("5",AF38)))</formula>
    </cfRule>
  </conditionalFormatting>
  <conditionalFormatting sqref="AG38">
    <cfRule type="containsText" dxfId="127" priority="7" stopIfTrue="1" operator="containsText" text="6">
      <formula>NOT(ISERROR(SEARCH("6",AG38)))</formula>
    </cfRule>
  </conditionalFormatting>
  <conditionalFormatting sqref="Q6:S6">
    <cfRule type="expression" dxfId="126" priority="3">
      <formula>$Q$6=""</formula>
    </cfRule>
  </conditionalFormatting>
  <conditionalFormatting sqref="S34:AG34">
    <cfRule type="expression" dxfId="125" priority="2">
      <formula>$S$34=""</formula>
    </cfRule>
  </conditionalFormatting>
  <conditionalFormatting sqref="S35:AG35">
    <cfRule type="expression" dxfId="124" priority="1">
      <formula>$S$35=""</formula>
    </cfRule>
  </conditionalFormatting>
  <dataValidations count="8">
    <dataValidation type="list" allowBlank="1" showInputMessage="1" showErrorMessage="1" sqref="Q6:S6">
      <formula1>"新規,借換"</formula1>
    </dataValidation>
    <dataValidation type="list" imeMode="off" allowBlank="1" showDropDown="1" showInputMessage="1" showErrorMessage="1" sqref="Z27:AD27">
      <formula1>"0,1,2,3,4,5,6,7,8,9"</formula1>
    </dataValidation>
    <dataValidation type="list" errorStyle="information" imeMode="off" allowBlank="1" showDropDown="1" showInputMessage="1" showErrorMessage="1" error="口座番号の先頭の”０”については、実際の口座番号に記入がある場合はご記入いただき、ない場合には記入せず空欄にした上で右詰にしてください。_x000a_（記入の前に、今一度、口座番号をご確認ください。）" sqref="Y27">
      <formula1>"1,2,3,4,5,6,7,8,9"</formula1>
    </dataValidation>
    <dataValidation type="list" allowBlank="1" showInputMessage="1" showErrorMessage="1" sqref="O20:P20">
      <formula1>"28,29"</formula1>
    </dataValidation>
    <dataValidation type="list" allowBlank="1" showInputMessage="1" showErrorMessage="1" sqref="P27:U27">
      <formula1>"普通預金,当座預金,別段預金"</formula1>
    </dataValidation>
    <dataValidation type="custom" imeMode="off" allowBlank="1" showErrorMessage="1" errorTitle="借入申込日" error="長期貸付借入申込書の提出日を入力してください。_x000a_（借入希望期日を入力しないでください）" sqref="H33:I33 K33:L33 N33:O33">
      <formula1>NOT(AND(AND($T$23=$J$35,$X$23=$M$35),$P$23=$G$35))</formula1>
    </dataValidation>
    <dataValidation type="list" allowBlank="1" showInputMessage="1" showErrorMessage="1" sqref="M18:R18">
      <formula1>"上水道,簡易水道,工業用水道,一般交通,高速鉄道,電気,ガス,港湾整備,病院,介護サービス,市場,と畜場,下水道,観光施設,駐車場,産業廃棄物処理"</formula1>
    </dataValidation>
    <dataValidation type="custom" allowBlank="1" showInputMessage="1" showErrorMessage="1" error="団体名は都道府県から入力してください（１文字目の前にスペースは入れないでください）。" sqref="S34:AG34">
      <formula1>OR(MID($T$38,3,1)="道",MID($T$38,3,1)="県",MID($T$38,4,1)="県",MID($T$38,3,1)="都",MID($T$38,3,1)="府")</formula1>
    </dataValidation>
  </dataValidations>
  <printOptions horizontalCentered="1"/>
  <pageMargins left="0.59055118110236227" right="0.59055118110236227" top="0.78740157480314965" bottom="0.78740157480314965" header="0" footer="0.39370078740157483"/>
  <pageSetup paperSize="9" orientation="portrait" cellComments="asDisplayed" r:id="rId1"/>
  <headerFooter>
    <oddFooter>&amp;R&amp;G</oddFooter>
  </headerFooter>
  <drawing r:id="rId2"/>
  <legacyDrawing r:id="rId3"/>
  <legacyDrawingHF r:id="rId4"/>
  <extLst>
    <ext xmlns:x14="http://schemas.microsoft.com/office/spreadsheetml/2009/9/main" uri="{CCE6A557-97BC-4b89-ADB6-D9C93CAAB3DF}">
      <x14:dataValidations xmlns:xm="http://schemas.microsoft.com/office/excel/2006/main" count="5">
        <x14:dataValidation type="list" allowBlank="1" showInputMessage="1" showErrorMessage="1">
          <x14:formula1>
            <xm:f>INDIRECT(貸付日他!$J$18)</xm:f>
          </x14:formula1>
          <xm:sqref>S20:T20</xm:sqref>
        </x14:dataValidation>
        <x14:dataValidation type="list" allowBlank="1" showInputMessage="1" showErrorMessage="1">
          <x14:formula1>
            <xm:f>INDIRECT(貸付日他!$N$29)</xm:f>
          </x14:formula1>
          <xm:sqref>W20:X20</xm:sqref>
        </x14:dataValidation>
        <x14:dataValidation type="custom" errorStyle="information" allowBlank="1" showInputMessage="1" showErrorMessage="1" errorTitle="口座番号" error="口座番号の先頭に「０」があるのに省略していませんか？">
          <x14:formula1>
            <xm:f>貸付日他!F40=2</xm:f>
          </x14:formula1>
          <xm:sqref>AE27</xm:sqref>
        </x14:dataValidation>
        <x14:dataValidation type="custom" allowBlank="1" showInputMessage="1" showErrorMessage="1" errorTitle="借入希望期日・償還予定期限" error="「６　償還予定期限」が「７　借入希望期日」以前になっています。償還予定期限は借入希望期日より後の年月日を記入してください。">
          <x14:formula1>
            <xm:f>貸付日他!D32&lt;貸付日他!D33</xm:f>
          </x14:formula1>
          <xm:sqref>W21:X21</xm:sqref>
        </x14:dataValidation>
        <x14:dataValidation type="custom" allowBlank="1" showInputMessage="1" showErrorMessage="1" errorTitle="借入日・償還日" error="償還日が借入日以前になっています。償還日は借入日より後の年月日を記入してください。">
          <x14:formula1>
            <xm:f>貸付日他!D11&lt;貸付日他!D12</xm:f>
          </x14:formula1>
          <xm:sqref>AG17:AH17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P72"/>
  <sheetViews>
    <sheetView showZeros="0" view="pageBreakPreview" zoomScale="115" zoomScaleNormal="100" zoomScaleSheetLayoutView="115" workbookViewId="0">
      <selection activeCell="D5" sqref="D5:F5"/>
    </sheetView>
  </sheetViews>
  <sheetFormatPr defaultColWidth="9" defaultRowHeight="13.5" customHeight="1" x14ac:dyDescent="0.15"/>
  <cols>
    <col min="1" max="1" width="11.875" style="3" customWidth="1"/>
    <col min="2" max="2" width="9.375" style="3" customWidth="1"/>
    <col min="3" max="37" width="2.625" style="3" customWidth="1"/>
    <col min="38" max="38" width="9" style="3"/>
    <col min="39" max="39" width="4.25" style="3" customWidth="1"/>
    <col min="40" max="40" width="24" style="3" customWidth="1"/>
    <col min="41" max="41" width="3.375" style="3" customWidth="1"/>
    <col min="42" max="42" width="64.75" style="3" customWidth="1"/>
    <col min="43" max="16384" width="9" style="3"/>
  </cols>
  <sheetData>
    <row r="1" spans="3:37" ht="13.5" customHeight="1" x14ac:dyDescent="0.15">
      <c r="C1" s="3" t="s">
        <v>204</v>
      </c>
    </row>
    <row r="2" spans="3:37" ht="9.75" customHeight="1" x14ac:dyDescent="0.15"/>
    <row r="3" spans="3:37" ht="13.5" customHeight="1" x14ac:dyDescent="0.15">
      <c r="C3" s="551" t="s">
        <v>178</v>
      </c>
      <c r="D3" s="551"/>
      <c r="E3" s="551"/>
      <c r="F3" s="551"/>
      <c r="G3" s="551"/>
      <c r="H3" s="129"/>
      <c r="I3" s="129"/>
      <c r="J3" s="129"/>
      <c r="K3" s="129"/>
      <c r="O3" s="553" t="s">
        <v>168</v>
      </c>
      <c r="P3" s="553"/>
      <c r="Q3" s="553"/>
      <c r="R3" s="553"/>
      <c r="S3" s="553"/>
      <c r="T3" s="553"/>
      <c r="U3" s="553"/>
      <c r="V3" s="553"/>
      <c r="W3" s="553"/>
      <c r="X3" s="553"/>
      <c r="Y3" s="553"/>
      <c r="Z3" s="553"/>
      <c r="AA3" s="553"/>
      <c r="AB3" s="553"/>
      <c r="AC3" s="553"/>
    </row>
    <row r="4" spans="3:37" ht="13.5" customHeight="1" x14ac:dyDescent="0.15">
      <c r="C4" s="552"/>
      <c r="D4" s="552"/>
      <c r="E4" s="552"/>
      <c r="F4" s="552"/>
      <c r="G4" s="552"/>
      <c r="H4" s="130"/>
      <c r="I4" s="130"/>
      <c r="J4" s="130"/>
      <c r="K4" s="130"/>
      <c r="O4" s="554"/>
      <c r="P4" s="554"/>
      <c r="Q4" s="554"/>
      <c r="R4" s="554"/>
      <c r="S4" s="554"/>
      <c r="T4" s="554"/>
      <c r="U4" s="554"/>
      <c r="V4" s="554"/>
      <c r="W4" s="554"/>
      <c r="X4" s="554"/>
      <c r="Y4" s="554"/>
      <c r="Z4" s="554"/>
      <c r="AA4" s="554"/>
      <c r="AB4" s="554"/>
      <c r="AC4" s="554"/>
    </row>
    <row r="5" spans="3:37" ht="13.5" customHeight="1" x14ac:dyDescent="0.15">
      <c r="C5" s="409">
        <v>1</v>
      </c>
      <c r="D5" s="411" t="s">
        <v>36</v>
      </c>
      <c r="E5" s="411"/>
      <c r="F5" s="411"/>
      <c r="G5" s="412">
        <f>'様式第１１－２号'!S34</f>
        <v>0</v>
      </c>
      <c r="H5" s="412"/>
      <c r="I5" s="412"/>
      <c r="J5" s="412"/>
      <c r="K5" s="412"/>
      <c r="L5" s="412"/>
      <c r="M5" s="412"/>
      <c r="N5" s="413"/>
      <c r="O5" s="22"/>
      <c r="P5" s="414" t="s">
        <v>37</v>
      </c>
      <c r="Q5" s="414"/>
      <c r="R5" s="415"/>
      <c r="S5" s="415"/>
      <c r="T5" s="415"/>
      <c r="U5" s="415"/>
      <c r="V5" s="51" t="s">
        <v>38</v>
      </c>
      <c r="W5" s="416"/>
      <c r="X5" s="416"/>
      <c r="Y5" s="416"/>
      <c r="Z5" s="416"/>
      <c r="AA5" s="51" t="s">
        <v>39</v>
      </c>
      <c r="AB5" s="399"/>
      <c r="AC5" s="399"/>
      <c r="AD5" s="52"/>
      <c r="AE5" s="400" t="s">
        <v>40</v>
      </c>
      <c r="AF5" s="401"/>
      <c r="AG5" s="401"/>
      <c r="AH5" s="402"/>
      <c r="AI5" s="388">
        <f>'様式第１１－２号'!Q6</f>
        <v>0</v>
      </c>
      <c r="AJ5" s="380"/>
      <c r="AK5" s="381"/>
    </row>
    <row r="6" spans="3:37" ht="13.5" customHeight="1" x14ac:dyDescent="0.15">
      <c r="C6" s="410"/>
      <c r="D6" s="393" t="s">
        <v>41</v>
      </c>
      <c r="E6" s="393"/>
      <c r="F6" s="393"/>
      <c r="G6" s="406"/>
      <c r="H6" s="406"/>
      <c r="I6" s="406"/>
      <c r="J6" s="406"/>
      <c r="K6" s="406"/>
      <c r="L6" s="406"/>
      <c r="M6" s="406"/>
      <c r="N6" s="407"/>
      <c r="O6" s="23"/>
      <c r="P6" s="393" t="s">
        <v>42</v>
      </c>
      <c r="Q6" s="393"/>
      <c r="R6" s="408"/>
      <c r="S6" s="408"/>
      <c r="T6" s="408"/>
      <c r="U6" s="408"/>
      <c r="V6" s="393" t="s">
        <v>43</v>
      </c>
      <c r="W6" s="393"/>
      <c r="X6" s="408"/>
      <c r="Y6" s="408"/>
      <c r="Z6" s="408"/>
      <c r="AA6" s="408"/>
      <c r="AB6" s="408"/>
      <c r="AC6" s="408"/>
      <c r="AD6" s="53"/>
      <c r="AE6" s="403"/>
      <c r="AF6" s="404"/>
      <c r="AG6" s="404"/>
      <c r="AH6" s="405"/>
      <c r="AI6" s="389"/>
      <c r="AJ6" s="393"/>
      <c r="AK6" s="394"/>
    </row>
    <row r="7" spans="3:37" ht="13.5" customHeight="1" x14ac:dyDescent="0.15">
      <c r="C7" s="388">
        <v>2</v>
      </c>
      <c r="D7" s="390" t="s">
        <v>44</v>
      </c>
      <c r="E7" s="391"/>
      <c r="F7" s="392"/>
      <c r="G7" s="384">
        <f>'様式第１１－２号'!M18</f>
        <v>0</v>
      </c>
      <c r="H7" s="385"/>
      <c r="I7" s="385"/>
      <c r="J7" s="385"/>
      <c r="K7" s="385"/>
      <c r="L7" s="385"/>
      <c r="M7" s="385"/>
      <c r="N7" s="380" t="s">
        <v>9</v>
      </c>
      <c r="O7" s="381"/>
      <c r="P7" s="161">
        <v>3</v>
      </c>
      <c r="Q7" s="395" t="s">
        <v>45</v>
      </c>
      <c r="R7" s="396"/>
      <c r="S7" s="396"/>
      <c r="T7" s="397">
        <f>貸付日他!D4</f>
        <v>0</v>
      </c>
      <c r="U7" s="398"/>
      <c r="V7" s="398"/>
      <c r="W7" s="398"/>
      <c r="X7" s="395" t="s">
        <v>7</v>
      </c>
      <c r="Y7" s="430"/>
      <c r="Z7" s="162">
        <v>5</v>
      </c>
      <c r="AA7" s="385" t="s">
        <v>12</v>
      </c>
      <c r="AB7" s="380"/>
      <c r="AC7" s="381"/>
      <c r="AD7" s="409" t="s">
        <v>2</v>
      </c>
      <c r="AE7" s="431"/>
      <c r="AF7" s="148">
        <f>'様式第１１－２号'!O20</f>
        <v>0</v>
      </c>
      <c r="AG7" s="149" t="s">
        <v>13</v>
      </c>
      <c r="AH7" s="148">
        <f>'様式第１１－２号'!S20</f>
        <v>0</v>
      </c>
      <c r="AI7" s="149" t="s">
        <v>14</v>
      </c>
      <c r="AJ7" s="148">
        <f>'様式第１１－２号'!W20</f>
        <v>0</v>
      </c>
      <c r="AK7" s="138" t="s">
        <v>15</v>
      </c>
    </row>
    <row r="8" spans="3:37" ht="13.5" customHeight="1" x14ac:dyDescent="0.15">
      <c r="C8" s="389"/>
      <c r="D8" s="393"/>
      <c r="E8" s="393"/>
      <c r="F8" s="394"/>
      <c r="G8" s="386"/>
      <c r="H8" s="387"/>
      <c r="I8" s="387"/>
      <c r="J8" s="387"/>
      <c r="K8" s="387"/>
      <c r="L8" s="387"/>
      <c r="M8" s="387"/>
      <c r="N8" s="382"/>
      <c r="O8" s="383"/>
      <c r="P8" s="163">
        <v>4</v>
      </c>
      <c r="Q8" s="350" t="s">
        <v>46</v>
      </c>
      <c r="R8" s="432"/>
      <c r="S8" s="432"/>
      <c r="T8" s="433" t="str">
        <f>IF('様式第１１－２号'!V18="設備資金","設備資金","運転資金")</f>
        <v>運転資金</v>
      </c>
      <c r="U8" s="434"/>
      <c r="V8" s="434"/>
      <c r="W8" s="434"/>
      <c r="X8" s="434"/>
      <c r="Y8" s="435"/>
      <c r="Z8" s="161">
        <v>6</v>
      </c>
      <c r="AA8" s="423" t="s">
        <v>32</v>
      </c>
      <c r="AB8" s="424"/>
      <c r="AC8" s="425"/>
      <c r="AD8" s="436" t="s">
        <v>2</v>
      </c>
      <c r="AE8" s="396"/>
      <c r="AF8" s="150">
        <f>'様式第１１－２号'!O21</f>
        <v>0</v>
      </c>
      <c r="AG8" s="147" t="s">
        <v>13</v>
      </c>
      <c r="AH8" s="150">
        <f>'様式第１１－２号'!S21</f>
        <v>0</v>
      </c>
      <c r="AI8" s="147" t="s">
        <v>14</v>
      </c>
      <c r="AJ8" s="150">
        <f>'様式第１１－２号'!W21</f>
        <v>0</v>
      </c>
      <c r="AK8" s="164" t="s">
        <v>15</v>
      </c>
    </row>
    <row r="9" spans="3:37" ht="69" customHeight="1" x14ac:dyDescent="0.15">
      <c r="C9" s="165">
        <v>7</v>
      </c>
      <c r="D9" s="417" t="s">
        <v>47</v>
      </c>
      <c r="E9" s="418"/>
      <c r="F9" s="419"/>
      <c r="G9" s="420"/>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2"/>
    </row>
    <row r="10" spans="3:37" ht="69" customHeight="1" x14ac:dyDescent="0.15">
      <c r="C10" s="161">
        <v>8</v>
      </c>
      <c r="D10" s="423" t="s">
        <v>33</v>
      </c>
      <c r="E10" s="424"/>
      <c r="F10" s="425"/>
      <c r="G10" s="420"/>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2"/>
    </row>
    <row r="11" spans="3:37" ht="13.5" customHeight="1" x14ac:dyDescent="0.15">
      <c r="C11" s="146">
        <v>9</v>
      </c>
      <c r="D11" s="426" t="s">
        <v>48</v>
      </c>
      <c r="E11" s="427"/>
      <c r="F11" s="427"/>
      <c r="G11" s="427"/>
      <c r="H11" s="427"/>
      <c r="I11" s="10" t="s">
        <v>49</v>
      </c>
      <c r="J11" s="151"/>
      <c r="K11" s="8" t="s">
        <v>14</v>
      </c>
      <c r="L11" s="151"/>
      <c r="M11" s="395" t="s">
        <v>50</v>
      </c>
      <c r="N11" s="428"/>
      <c r="O11" s="1" t="s">
        <v>51</v>
      </c>
      <c r="P11" s="426"/>
      <c r="Q11" s="427"/>
      <c r="R11" s="427"/>
      <c r="S11" s="427"/>
      <c r="T11" s="427"/>
      <c r="U11" s="427"/>
      <c r="V11" s="427"/>
      <c r="W11" s="427"/>
      <c r="X11" s="427"/>
      <c r="Y11" s="427"/>
      <c r="Z11" s="427"/>
      <c r="AA11" s="427"/>
      <c r="AB11" s="427"/>
      <c r="AC11" s="427"/>
      <c r="AD11" s="427"/>
      <c r="AE11" s="427"/>
      <c r="AF11" s="427"/>
      <c r="AG11" s="427"/>
      <c r="AH11" s="427"/>
      <c r="AI11" s="427"/>
      <c r="AJ11" s="427"/>
      <c r="AK11" s="429"/>
    </row>
    <row r="12" spans="3:37" ht="13.5" customHeight="1" x14ac:dyDescent="0.15">
      <c r="C12" s="447" t="s">
        <v>170</v>
      </c>
      <c r="D12" s="396"/>
      <c r="E12" s="396"/>
      <c r="F12" s="396"/>
      <c r="G12" s="396"/>
      <c r="H12" s="396"/>
      <c r="I12" s="396"/>
      <c r="J12" s="396"/>
      <c r="K12" s="396"/>
      <c r="L12" s="447" t="s">
        <v>52</v>
      </c>
      <c r="M12" s="396"/>
      <c r="N12" s="396"/>
      <c r="O12" s="430"/>
      <c r="P12" s="395" t="s">
        <v>171</v>
      </c>
      <c r="Q12" s="396"/>
      <c r="R12" s="396"/>
      <c r="S12" s="396"/>
      <c r="T12" s="396"/>
      <c r="U12" s="396"/>
      <c r="V12" s="396"/>
      <c r="W12" s="396"/>
      <c r="X12" s="396"/>
      <c r="Y12" s="447" t="s">
        <v>172</v>
      </c>
      <c r="Z12" s="396"/>
      <c r="AA12" s="396"/>
      <c r="AB12" s="396"/>
      <c r="AC12" s="396"/>
      <c r="AD12" s="396"/>
      <c r="AE12" s="396"/>
      <c r="AF12" s="430"/>
      <c r="AG12" s="395" t="s">
        <v>173</v>
      </c>
      <c r="AH12" s="396"/>
      <c r="AI12" s="396"/>
      <c r="AJ12" s="396"/>
      <c r="AK12" s="430"/>
    </row>
    <row r="13" spans="3:37" ht="13.5" customHeight="1" x14ac:dyDescent="0.15">
      <c r="C13" s="448" t="s">
        <v>54</v>
      </c>
      <c r="D13" s="449"/>
      <c r="E13" s="449"/>
      <c r="F13" s="449"/>
      <c r="G13" s="449"/>
      <c r="H13" s="449"/>
      <c r="I13" s="449"/>
      <c r="J13" s="449"/>
      <c r="K13" s="449"/>
      <c r="L13" s="450"/>
      <c r="M13" s="452" t="s">
        <v>55</v>
      </c>
      <c r="N13" s="454"/>
      <c r="O13" s="437" t="s">
        <v>56</v>
      </c>
      <c r="P13" s="439"/>
      <c r="Q13" s="439"/>
      <c r="R13" s="439"/>
      <c r="S13" s="439"/>
      <c r="T13" s="439"/>
      <c r="U13" s="439"/>
      <c r="V13" s="439"/>
      <c r="W13" s="441" t="s">
        <v>7</v>
      </c>
      <c r="X13" s="347"/>
      <c r="Y13" s="384" t="s">
        <v>57</v>
      </c>
      <c r="Z13" s="380"/>
      <c r="AA13" s="151"/>
      <c r="AB13" s="10" t="s">
        <v>13</v>
      </c>
      <c r="AC13" s="151"/>
      <c r="AD13" s="10" t="s">
        <v>14</v>
      </c>
      <c r="AE13" s="151"/>
      <c r="AF13" s="154" t="s">
        <v>15</v>
      </c>
      <c r="AG13" s="442"/>
      <c r="AH13" s="443"/>
      <c r="AI13" s="443"/>
      <c r="AJ13" s="443"/>
      <c r="AK13" s="444"/>
    </row>
    <row r="14" spans="3:37" ht="13.5" customHeight="1" x14ac:dyDescent="0.15">
      <c r="C14" s="410"/>
      <c r="D14" s="445"/>
      <c r="E14" s="445"/>
      <c r="F14" s="445"/>
      <c r="G14" s="445"/>
      <c r="H14" s="445"/>
      <c r="I14" s="445"/>
      <c r="J14" s="445"/>
      <c r="K14" s="445"/>
      <c r="L14" s="451"/>
      <c r="M14" s="453"/>
      <c r="N14" s="455"/>
      <c r="O14" s="438"/>
      <c r="P14" s="440"/>
      <c r="Q14" s="440"/>
      <c r="R14" s="440"/>
      <c r="S14" s="440"/>
      <c r="T14" s="440"/>
      <c r="U14" s="440"/>
      <c r="V14" s="440"/>
      <c r="W14" s="327"/>
      <c r="X14" s="327"/>
      <c r="Y14" s="386" t="s">
        <v>58</v>
      </c>
      <c r="Z14" s="382"/>
      <c r="AA14" s="155"/>
      <c r="AB14" s="156" t="s">
        <v>13</v>
      </c>
      <c r="AC14" s="155"/>
      <c r="AD14" s="156" t="s">
        <v>14</v>
      </c>
      <c r="AE14" s="155"/>
      <c r="AF14" s="157" t="s">
        <v>15</v>
      </c>
      <c r="AG14" s="445"/>
      <c r="AH14" s="445"/>
      <c r="AI14" s="445"/>
      <c r="AJ14" s="445"/>
      <c r="AK14" s="446"/>
    </row>
    <row r="15" spans="3:37" ht="13.5" customHeight="1" x14ac:dyDescent="0.15">
      <c r="C15" s="409" t="s">
        <v>59</v>
      </c>
      <c r="D15" s="449"/>
      <c r="E15" s="449"/>
      <c r="F15" s="449"/>
      <c r="G15" s="449"/>
      <c r="H15" s="449"/>
      <c r="I15" s="449"/>
      <c r="J15" s="449"/>
      <c r="K15" s="449"/>
      <c r="L15" s="450"/>
      <c r="M15" s="452" t="s">
        <v>60</v>
      </c>
      <c r="N15" s="454"/>
      <c r="O15" s="456" t="s">
        <v>61</v>
      </c>
      <c r="P15" s="439"/>
      <c r="Q15" s="439"/>
      <c r="R15" s="439"/>
      <c r="S15" s="439"/>
      <c r="T15" s="439"/>
      <c r="U15" s="439"/>
      <c r="V15" s="439"/>
      <c r="W15" s="441" t="s">
        <v>7</v>
      </c>
      <c r="X15" s="347"/>
      <c r="Y15" s="384" t="s">
        <v>57</v>
      </c>
      <c r="Z15" s="380"/>
      <c r="AA15" s="151"/>
      <c r="AB15" s="10" t="s">
        <v>13</v>
      </c>
      <c r="AC15" s="151"/>
      <c r="AD15" s="10" t="s">
        <v>14</v>
      </c>
      <c r="AE15" s="151"/>
      <c r="AF15" s="154" t="s">
        <v>15</v>
      </c>
      <c r="AG15" s="442"/>
      <c r="AH15" s="443"/>
      <c r="AI15" s="443"/>
      <c r="AJ15" s="443"/>
      <c r="AK15" s="444"/>
    </row>
    <row r="16" spans="3:37" ht="13.5" customHeight="1" x14ac:dyDescent="0.15">
      <c r="C16" s="410"/>
      <c r="D16" s="445"/>
      <c r="E16" s="445"/>
      <c r="F16" s="445"/>
      <c r="G16" s="445"/>
      <c r="H16" s="445"/>
      <c r="I16" s="445"/>
      <c r="J16" s="445"/>
      <c r="K16" s="445"/>
      <c r="L16" s="451"/>
      <c r="M16" s="453"/>
      <c r="N16" s="455"/>
      <c r="O16" s="438"/>
      <c r="P16" s="440"/>
      <c r="Q16" s="440"/>
      <c r="R16" s="440"/>
      <c r="S16" s="440"/>
      <c r="T16" s="440"/>
      <c r="U16" s="440"/>
      <c r="V16" s="440"/>
      <c r="W16" s="327"/>
      <c r="X16" s="327"/>
      <c r="Y16" s="386" t="s">
        <v>58</v>
      </c>
      <c r="Z16" s="382"/>
      <c r="AA16" s="155"/>
      <c r="AB16" s="156" t="s">
        <v>13</v>
      </c>
      <c r="AC16" s="155"/>
      <c r="AD16" s="156" t="s">
        <v>14</v>
      </c>
      <c r="AE16" s="155"/>
      <c r="AF16" s="157" t="s">
        <v>15</v>
      </c>
      <c r="AG16" s="445"/>
      <c r="AH16" s="445"/>
      <c r="AI16" s="445"/>
      <c r="AJ16" s="445"/>
      <c r="AK16" s="446"/>
    </row>
    <row r="17" spans="3:37" ht="13.5" customHeight="1" x14ac:dyDescent="0.15">
      <c r="C17" s="287" t="s">
        <v>62</v>
      </c>
      <c r="D17" s="449"/>
      <c r="E17" s="449"/>
      <c r="F17" s="449"/>
      <c r="G17" s="449"/>
      <c r="H17" s="449"/>
      <c r="I17" s="449"/>
      <c r="J17" s="449"/>
      <c r="K17" s="449"/>
      <c r="L17" s="450"/>
      <c r="M17" s="452" t="s">
        <v>60</v>
      </c>
      <c r="N17" s="454"/>
      <c r="O17" s="456" t="s">
        <v>61</v>
      </c>
      <c r="P17" s="439"/>
      <c r="Q17" s="439"/>
      <c r="R17" s="439"/>
      <c r="S17" s="439"/>
      <c r="T17" s="439"/>
      <c r="U17" s="439"/>
      <c r="V17" s="439"/>
      <c r="W17" s="441" t="s">
        <v>7</v>
      </c>
      <c r="X17" s="441"/>
      <c r="Y17" s="384" t="s">
        <v>57</v>
      </c>
      <c r="Z17" s="380"/>
      <c r="AA17" s="151"/>
      <c r="AB17" s="10" t="s">
        <v>13</v>
      </c>
      <c r="AC17" s="151"/>
      <c r="AD17" s="10" t="s">
        <v>14</v>
      </c>
      <c r="AE17" s="151"/>
      <c r="AF17" s="154" t="s">
        <v>15</v>
      </c>
      <c r="AG17" s="442"/>
      <c r="AH17" s="443"/>
      <c r="AI17" s="443"/>
      <c r="AJ17" s="443"/>
      <c r="AK17" s="444"/>
    </row>
    <row r="18" spans="3:37" ht="13.5" customHeight="1" x14ac:dyDescent="0.15">
      <c r="C18" s="410"/>
      <c r="D18" s="445"/>
      <c r="E18" s="445"/>
      <c r="F18" s="445"/>
      <c r="G18" s="445"/>
      <c r="H18" s="445"/>
      <c r="I18" s="445"/>
      <c r="J18" s="445"/>
      <c r="K18" s="445"/>
      <c r="L18" s="451"/>
      <c r="M18" s="453"/>
      <c r="N18" s="455"/>
      <c r="O18" s="438"/>
      <c r="P18" s="440"/>
      <c r="Q18" s="440"/>
      <c r="R18" s="440"/>
      <c r="S18" s="440"/>
      <c r="T18" s="440"/>
      <c r="U18" s="440"/>
      <c r="V18" s="440"/>
      <c r="W18" s="327"/>
      <c r="X18" s="327"/>
      <c r="Y18" s="386" t="s">
        <v>58</v>
      </c>
      <c r="Z18" s="382"/>
      <c r="AA18" s="155"/>
      <c r="AB18" s="156" t="s">
        <v>13</v>
      </c>
      <c r="AC18" s="155"/>
      <c r="AD18" s="156" t="s">
        <v>14</v>
      </c>
      <c r="AE18" s="155"/>
      <c r="AF18" s="157" t="s">
        <v>15</v>
      </c>
      <c r="AG18" s="445"/>
      <c r="AH18" s="445"/>
      <c r="AI18" s="445"/>
      <c r="AJ18" s="445"/>
      <c r="AK18" s="446"/>
    </row>
    <row r="19" spans="3:37" ht="13.5" customHeight="1" x14ac:dyDescent="0.15">
      <c r="C19" s="287" t="s">
        <v>63</v>
      </c>
      <c r="D19" s="449"/>
      <c r="E19" s="449"/>
      <c r="F19" s="449"/>
      <c r="G19" s="449"/>
      <c r="H19" s="449"/>
      <c r="I19" s="449"/>
      <c r="J19" s="449"/>
      <c r="K19" s="449"/>
      <c r="L19" s="450"/>
      <c r="M19" s="452" t="s">
        <v>60</v>
      </c>
      <c r="N19" s="454"/>
      <c r="O19" s="456" t="s">
        <v>61</v>
      </c>
      <c r="P19" s="439"/>
      <c r="Q19" s="439"/>
      <c r="R19" s="439"/>
      <c r="S19" s="439"/>
      <c r="T19" s="439"/>
      <c r="U19" s="439"/>
      <c r="V19" s="439"/>
      <c r="W19" s="441" t="s">
        <v>7</v>
      </c>
      <c r="X19" s="441"/>
      <c r="Y19" s="384" t="s">
        <v>57</v>
      </c>
      <c r="Z19" s="380"/>
      <c r="AA19" s="151"/>
      <c r="AB19" s="10" t="s">
        <v>13</v>
      </c>
      <c r="AC19" s="151"/>
      <c r="AD19" s="10" t="s">
        <v>14</v>
      </c>
      <c r="AE19" s="151"/>
      <c r="AF19" s="154" t="s">
        <v>15</v>
      </c>
      <c r="AG19" s="442"/>
      <c r="AH19" s="443"/>
      <c r="AI19" s="443"/>
      <c r="AJ19" s="443"/>
      <c r="AK19" s="444"/>
    </row>
    <row r="20" spans="3:37" ht="13.5" customHeight="1" x14ac:dyDescent="0.15">
      <c r="C20" s="410"/>
      <c r="D20" s="445"/>
      <c r="E20" s="445"/>
      <c r="F20" s="445"/>
      <c r="G20" s="445"/>
      <c r="H20" s="445"/>
      <c r="I20" s="445"/>
      <c r="J20" s="445"/>
      <c r="K20" s="445"/>
      <c r="L20" s="451"/>
      <c r="M20" s="453"/>
      <c r="N20" s="455"/>
      <c r="O20" s="438"/>
      <c r="P20" s="440"/>
      <c r="Q20" s="440"/>
      <c r="R20" s="440"/>
      <c r="S20" s="440"/>
      <c r="T20" s="440"/>
      <c r="U20" s="440"/>
      <c r="V20" s="440"/>
      <c r="W20" s="327"/>
      <c r="X20" s="327"/>
      <c r="Y20" s="386" t="s">
        <v>58</v>
      </c>
      <c r="Z20" s="382"/>
      <c r="AA20" s="155"/>
      <c r="AB20" s="156" t="s">
        <v>13</v>
      </c>
      <c r="AC20" s="155"/>
      <c r="AD20" s="156" t="s">
        <v>14</v>
      </c>
      <c r="AE20" s="155"/>
      <c r="AF20" s="157" t="s">
        <v>15</v>
      </c>
      <c r="AG20" s="445"/>
      <c r="AH20" s="445"/>
      <c r="AI20" s="445"/>
      <c r="AJ20" s="445"/>
      <c r="AK20" s="446"/>
    </row>
    <row r="21" spans="3:37" ht="13.5" customHeight="1" x14ac:dyDescent="0.15">
      <c r="C21" s="287" t="s">
        <v>64</v>
      </c>
      <c r="D21" s="449"/>
      <c r="E21" s="449"/>
      <c r="F21" s="449"/>
      <c r="G21" s="449"/>
      <c r="H21" s="449"/>
      <c r="I21" s="449"/>
      <c r="J21" s="449"/>
      <c r="K21" s="449"/>
      <c r="L21" s="450"/>
      <c r="M21" s="452" t="s">
        <v>60</v>
      </c>
      <c r="N21" s="454"/>
      <c r="O21" s="456" t="s">
        <v>61</v>
      </c>
      <c r="P21" s="439"/>
      <c r="Q21" s="439"/>
      <c r="R21" s="439"/>
      <c r="S21" s="439"/>
      <c r="T21" s="439"/>
      <c r="U21" s="439"/>
      <c r="V21" s="439"/>
      <c r="W21" s="441" t="s">
        <v>7</v>
      </c>
      <c r="X21" s="441"/>
      <c r="Y21" s="384" t="s">
        <v>57</v>
      </c>
      <c r="Z21" s="380"/>
      <c r="AA21" s="151"/>
      <c r="AB21" s="10" t="s">
        <v>13</v>
      </c>
      <c r="AC21" s="151"/>
      <c r="AD21" s="10" t="s">
        <v>14</v>
      </c>
      <c r="AE21" s="151"/>
      <c r="AF21" s="154" t="s">
        <v>15</v>
      </c>
      <c r="AG21" s="442"/>
      <c r="AH21" s="443"/>
      <c r="AI21" s="443"/>
      <c r="AJ21" s="443"/>
      <c r="AK21" s="444"/>
    </row>
    <row r="22" spans="3:37" ht="13.5" customHeight="1" x14ac:dyDescent="0.15">
      <c r="C22" s="410"/>
      <c r="D22" s="445"/>
      <c r="E22" s="445"/>
      <c r="F22" s="445"/>
      <c r="G22" s="445"/>
      <c r="H22" s="445"/>
      <c r="I22" s="445"/>
      <c r="J22" s="445"/>
      <c r="K22" s="445"/>
      <c r="L22" s="451"/>
      <c r="M22" s="453"/>
      <c r="N22" s="455"/>
      <c r="O22" s="438"/>
      <c r="P22" s="440"/>
      <c r="Q22" s="440"/>
      <c r="R22" s="440"/>
      <c r="S22" s="440"/>
      <c r="T22" s="440"/>
      <c r="U22" s="440"/>
      <c r="V22" s="440"/>
      <c r="W22" s="327"/>
      <c r="X22" s="327"/>
      <c r="Y22" s="386" t="s">
        <v>58</v>
      </c>
      <c r="Z22" s="382"/>
      <c r="AA22" s="155"/>
      <c r="AB22" s="156" t="s">
        <v>13</v>
      </c>
      <c r="AC22" s="155"/>
      <c r="AD22" s="156" t="s">
        <v>14</v>
      </c>
      <c r="AE22" s="155"/>
      <c r="AF22" s="157" t="s">
        <v>15</v>
      </c>
      <c r="AG22" s="445"/>
      <c r="AH22" s="445"/>
      <c r="AI22" s="445"/>
      <c r="AJ22" s="445"/>
      <c r="AK22" s="446"/>
    </row>
    <row r="23" spans="3:37" ht="13.5" customHeight="1" x14ac:dyDescent="0.15">
      <c r="C23" s="287" t="s">
        <v>65</v>
      </c>
      <c r="D23" s="449"/>
      <c r="E23" s="449"/>
      <c r="F23" s="449"/>
      <c r="G23" s="449"/>
      <c r="H23" s="449"/>
      <c r="I23" s="449"/>
      <c r="J23" s="449"/>
      <c r="K23" s="449"/>
      <c r="L23" s="450"/>
      <c r="M23" s="452" t="s">
        <v>60</v>
      </c>
      <c r="N23" s="454"/>
      <c r="O23" s="456" t="s">
        <v>61</v>
      </c>
      <c r="P23" s="439"/>
      <c r="Q23" s="439"/>
      <c r="R23" s="439"/>
      <c r="S23" s="439"/>
      <c r="T23" s="439"/>
      <c r="U23" s="439"/>
      <c r="V23" s="439"/>
      <c r="W23" s="441" t="s">
        <v>7</v>
      </c>
      <c r="X23" s="441"/>
      <c r="Y23" s="384" t="s">
        <v>57</v>
      </c>
      <c r="Z23" s="380"/>
      <c r="AA23" s="158"/>
      <c r="AB23" s="159" t="s">
        <v>13</v>
      </c>
      <c r="AC23" s="158"/>
      <c r="AD23" s="159" t="s">
        <v>14</v>
      </c>
      <c r="AE23" s="158"/>
      <c r="AF23" s="160" t="s">
        <v>15</v>
      </c>
      <c r="AG23" s="442"/>
      <c r="AH23" s="443"/>
      <c r="AI23" s="443"/>
      <c r="AJ23" s="443"/>
      <c r="AK23" s="444"/>
    </row>
    <row r="24" spans="3:37" ht="13.5" customHeight="1" x14ac:dyDescent="0.15">
      <c r="C24" s="410"/>
      <c r="D24" s="445"/>
      <c r="E24" s="445"/>
      <c r="F24" s="445"/>
      <c r="G24" s="445"/>
      <c r="H24" s="445"/>
      <c r="I24" s="445"/>
      <c r="J24" s="445"/>
      <c r="K24" s="445"/>
      <c r="L24" s="451"/>
      <c r="M24" s="453"/>
      <c r="N24" s="455"/>
      <c r="O24" s="438"/>
      <c r="P24" s="440"/>
      <c r="Q24" s="440"/>
      <c r="R24" s="440"/>
      <c r="S24" s="440"/>
      <c r="T24" s="440"/>
      <c r="U24" s="440"/>
      <c r="V24" s="440"/>
      <c r="W24" s="327"/>
      <c r="X24" s="327"/>
      <c r="Y24" s="386" t="s">
        <v>58</v>
      </c>
      <c r="Z24" s="382"/>
      <c r="AA24" s="155"/>
      <c r="AB24" s="156" t="s">
        <v>13</v>
      </c>
      <c r="AC24" s="155"/>
      <c r="AD24" s="156" t="s">
        <v>14</v>
      </c>
      <c r="AE24" s="155"/>
      <c r="AF24" s="157" t="s">
        <v>15</v>
      </c>
      <c r="AG24" s="445"/>
      <c r="AH24" s="445"/>
      <c r="AI24" s="445"/>
      <c r="AJ24" s="445"/>
      <c r="AK24" s="446"/>
    </row>
    <row r="25" spans="3:37" ht="13.5" customHeight="1" x14ac:dyDescent="0.15">
      <c r="C25" s="447" t="s">
        <v>174</v>
      </c>
      <c r="D25" s="428"/>
      <c r="E25" s="428"/>
      <c r="F25" s="428"/>
      <c r="G25" s="428"/>
      <c r="H25" s="428"/>
      <c r="I25" s="428"/>
      <c r="J25" s="428"/>
      <c r="K25" s="428"/>
      <c r="L25" s="428"/>
      <c r="M25" s="428"/>
      <c r="N25" s="428"/>
      <c r="O25" s="428"/>
      <c r="P25" s="397">
        <f>SUM(P13:V24)</f>
        <v>0</v>
      </c>
      <c r="Q25" s="457"/>
      <c r="R25" s="457"/>
      <c r="S25" s="457"/>
      <c r="T25" s="457"/>
      <c r="U25" s="457"/>
      <c r="V25" s="457"/>
      <c r="W25" s="458" t="s">
        <v>7</v>
      </c>
      <c r="X25" s="459"/>
      <c r="Y25" s="460"/>
      <c r="Z25" s="461"/>
      <c r="AA25" s="461"/>
      <c r="AB25" s="461"/>
      <c r="AC25" s="461"/>
      <c r="AD25" s="461"/>
      <c r="AE25" s="461"/>
      <c r="AF25" s="461"/>
      <c r="AG25" s="461"/>
      <c r="AH25" s="461"/>
      <c r="AI25" s="461"/>
      <c r="AJ25" s="461"/>
      <c r="AK25" s="462"/>
    </row>
    <row r="26" spans="3:37" ht="13.5" customHeight="1" x14ac:dyDescent="0.15">
      <c r="C26" s="466" t="s">
        <v>66</v>
      </c>
      <c r="D26" s="467"/>
      <c r="E26" s="467"/>
      <c r="F26" s="467"/>
      <c r="G26" s="467"/>
      <c r="H26" s="467"/>
      <c r="I26" s="467"/>
      <c r="J26" s="467"/>
      <c r="K26" s="467"/>
      <c r="L26" s="467"/>
      <c r="M26" s="467"/>
      <c r="N26" s="467"/>
      <c r="O26" s="467"/>
      <c r="P26" s="468"/>
      <c r="Q26" s="469"/>
      <c r="R26" s="469"/>
      <c r="S26" s="469"/>
      <c r="T26" s="469"/>
      <c r="U26" s="469"/>
      <c r="V26" s="469"/>
      <c r="W26" s="470" t="s">
        <v>7</v>
      </c>
      <c r="X26" s="471"/>
      <c r="Y26" s="463"/>
      <c r="Z26" s="464"/>
      <c r="AA26" s="464"/>
      <c r="AB26" s="464"/>
      <c r="AC26" s="464"/>
      <c r="AD26" s="464"/>
      <c r="AE26" s="464"/>
      <c r="AF26" s="464"/>
      <c r="AG26" s="464"/>
      <c r="AH26" s="464"/>
      <c r="AI26" s="464"/>
      <c r="AJ26" s="464"/>
      <c r="AK26" s="465"/>
    </row>
    <row r="27" spans="3:37" ht="13.5" customHeight="1" x14ac:dyDescent="0.15">
      <c r="C27" s="30">
        <v>10</v>
      </c>
      <c r="D27" s="472" t="s">
        <v>67</v>
      </c>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73" t="s">
        <v>68</v>
      </c>
      <c r="AH27" s="474"/>
      <c r="AI27" s="474"/>
      <c r="AJ27" s="474"/>
      <c r="AK27" s="459"/>
    </row>
    <row r="28" spans="3:37" ht="12" customHeight="1" x14ac:dyDescent="0.15">
      <c r="C28" s="287" t="s">
        <v>175</v>
      </c>
      <c r="D28" s="482"/>
      <c r="E28" s="482"/>
      <c r="F28" s="482"/>
      <c r="G28" s="482"/>
      <c r="H28" s="482"/>
      <c r="I28" s="483"/>
      <c r="J28" s="487" t="s">
        <v>69</v>
      </c>
      <c r="K28" s="431"/>
      <c r="L28" s="431"/>
      <c r="M28" s="488"/>
      <c r="N28" s="487" t="s">
        <v>70</v>
      </c>
      <c r="O28" s="431"/>
      <c r="P28" s="431"/>
      <c r="Q28" s="488"/>
      <c r="R28" s="487" t="s">
        <v>71</v>
      </c>
      <c r="S28" s="431"/>
      <c r="T28" s="431"/>
      <c r="U28" s="488"/>
      <c r="V28" s="15"/>
      <c r="W28" s="489">
        <f>'様式第１１－２号'!S20</f>
        <v>0</v>
      </c>
      <c r="X28" s="482"/>
      <c r="Y28" s="166" t="s">
        <v>128</v>
      </c>
      <c r="Z28" s="409">
        <f>IF($W$28="","",(IF($W$28=12,1,$W$28+1)))</f>
        <v>1</v>
      </c>
      <c r="AA28" s="431"/>
      <c r="AB28" s="493" t="s">
        <v>126</v>
      </c>
      <c r="AC28" s="409">
        <f>IF($Z$28="","",(IF($Z$28=12,1,$Z$28+1)))</f>
        <v>2</v>
      </c>
      <c r="AD28" s="431"/>
      <c r="AE28" s="494" t="s">
        <v>126</v>
      </c>
      <c r="AF28" s="409">
        <f>IF($AC$28="","",(IF($AC$28=12,1,$AC$28+1)))</f>
        <v>3</v>
      </c>
      <c r="AG28" s="431"/>
      <c r="AH28" s="493" t="s">
        <v>126</v>
      </c>
      <c r="AI28" s="287" t="s">
        <v>53</v>
      </c>
      <c r="AJ28" s="431"/>
      <c r="AK28" s="488"/>
    </row>
    <row r="29" spans="3:37" ht="12" customHeight="1" x14ac:dyDescent="0.15">
      <c r="C29" s="484"/>
      <c r="D29" s="485"/>
      <c r="E29" s="485"/>
      <c r="F29" s="485"/>
      <c r="G29" s="485"/>
      <c r="H29" s="485"/>
      <c r="I29" s="486"/>
      <c r="J29" s="484"/>
      <c r="K29" s="485"/>
      <c r="L29" s="485"/>
      <c r="M29" s="486"/>
      <c r="N29" s="484"/>
      <c r="O29" s="485"/>
      <c r="P29" s="485"/>
      <c r="Q29" s="486"/>
      <c r="R29" s="484"/>
      <c r="S29" s="485"/>
      <c r="T29" s="485"/>
      <c r="U29" s="486"/>
      <c r="V29" s="491" t="s">
        <v>127</v>
      </c>
      <c r="W29" s="490"/>
      <c r="X29" s="490"/>
      <c r="Y29" s="492"/>
      <c r="Z29" s="410"/>
      <c r="AA29" s="490"/>
      <c r="AB29" s="486"/>
      <c r="AC29" s="410"/>
      <c r="AD29" s="490"/>
      <c r="AE29" s="485"/>
      <c r="AF29" s="410"/>
      <c r="AG29" s="490"/>
      <c r="AH29" s="486"/>
      <c r="AI29" s="495"/>
      <c r="AJ29" s="496"/>
      <c r="AK29" s="497"/>
    </row>
    <row r="30" spans="3:37" ht="13.5" customHeight="1" x14ac:dyDescent="0.15">
      <c r="C30" s="475" t="s">
        <v>72</v>
      </c>
      <c r="D30" s="167" t="s">
        <v>73</v>
      </c>
      <c r="E30" s="423" t="s">
        <v>74</v>
      </c>
      <c r="F30" s="424"/>
      <c r="G30" s="424"/>
      <c r="H30" s="424"/>
      <c r="I30" s="425"/>
      <c r="J30" s="478"/>
      <c r="K30" s="479"/>
      <c r="L30" s="479"/>
      <c r="M30" s="479"/>
      <c r="N30" s="63" t="s">
        <v>75</v>
      </c>
      <c r="O30" s="480">
        <f>K54</f>
        <v>0</v>
      </c>
      <c r="P30" s="480"/>
      <c r="Q30" s="481"/>
      <c r="R30" s="63" t="s">
        <v>75</v>
      </c>
      <c r="S30" s="480">
        <f>K54</f>
        <v>0</v>
      </c>
      <c r="T30" s="480"/>
      <c r="U30" s="481"/>
      <c r="V30" s="478"/>
      <c r="W30" s="479"/>
      <c r="X30" s="479"/>
      <c r="Y30" s="479"/>
      <c r="Z30" s="478"/>
      <c r="AA30" s="479"/>
      <c r="AB30" s="479"/>
      <c r="AC30" s="478"/>
      <c r="AD30" s="479"/>
      <c r="AE30" s="479"/>
      <c r="AF30" s="478"/>
      <c r="AG30" s="479"/>
      <c r="AH30" s="479"/>
      <c r="AI30" s="371"/>
      <c r="AJ30" s="372"/>
      <c r="AK30" s="373"/>
    </row>
    <row r="31" spans="3:37" ht="13.5" customHeight="1" x14ac:dyDescent="0.15">
      <c r="C31" s="476"/>
      <c r="D31" s="168" t="s">
        <v>76</v>
      </c>
      <c r="E31" s="500" t="s">
        <v>77</v>
      </c>
      <c r="F31" s="501"/>
      <c r="G31" s="501"/>
      <c r="H31" s="501"/>
      <c r="I31" s="501"/>
      <c r="J31" s="498"/>
      <c r="K31" s="499"/>
      <c r="L31" s="499"/>
      <c r="M31" s="499"/>
      <c r="N31" s="498"/>
      <c r="O31" s="499"/>
      <c r="P31" s="499"/>
      <c r="Q31" s="499"/>
      <c r="R31" s="498"/>
      <c r="S31" s="499"/>
      <c r="T31" s="499"/>
      <c r="U31" s="499"/>
      <c r="V31" s="498"/>
      <c r="W31" s="499"/>
      <c r="X31" s="499"/>
      <c r="Y31" s="499"/>
      <c r="Z31" s="498"/>
      <c r="AA31" s="499"/>
      <c r="AB31" s="499"/>
      <c r="AC31" s="498"/>
      <c r="AD31" s="499"/>
      <c r="AE31" s="499"/>
      <c r="AF31" s="498"/>
      <c r="AG31" s="499"/>
      <c r="AH31" s="499"/>
      <c r="AI31" s="374"/>
      <c r="AJ31" s="375"/>
      <c r="AK31" s="376"/>
    </row>
    <row r="32" spans="3:37" ht="13.5" customHeight="1" x14ac:dyDescent="0.15">
      <c r="C32" s="476"/>
      <c r="D32" s="502" t="s">
        <v>78</v>
      </c>
      <c r="E32" s="500" t="s">
        <v>79</v>
      </c>
      <c r="F32" s="501"/>
      <c r="G32" s="501"/>
      <c r="H32" s="505" t="s">
        <v>80</v>
      </c>
      <c r="I32" s="501"/>
      <c r="J32" s="498"/>
      <c r="K32" s="499"/>
      <c r="L32" s="499"/>
      <c r="M32" s="499"/>
      <c r="N32" s="498"/>
      <c r="O32" s="499"/>
      <c r="P32" s="499"/>
      <c r="Q32" s="499"/>
      <c r="R32" s="498"/>
      <c r="S32" s="499"/>
      <c r="T32" s="499"/>
      <c r="U32" s="499"/>
      <c r="V32" s="498"/>
      <c r="W32" s="499"/>
      <c r="X32" s="499"/>
      <c r="Y32" s="499"/>
      <c r="Z32" s="498"/>
      <c r="AA32" s="499"/>
      <c r="AB32" s="499"/>
      <c r="AC32" s="498"/>
      <c r="AD32" s="499"/>
      <c r="AE32" s="499"/>
      <c r="AF32" s="498"/>
      <c r="AG32" s="499"/>
      <c r="AH32" s="499"/>
      <c r="AI32" s="374"/>
      <c r="AJ32" s="375"/>
      <c r="AK32" s="376"/>
    </row>
    <row r="33" spans="3:37" ht="13.5" customHeight="1" x14ac:dyDescent="0.15">
      <c r="C33" s="476"/>
      <c r="D33" s="503"/>
      <c r="E33" s="504"/>
      <c r="F33" s="501"/>
      <c r="G33" s="501"/>
      <c r="H33" s="505" t="s">
        <v>81</v>
      </c>
      <c r="I33" s="501"/>
      <c r="J33" s="498"/>
      <c r="K33" s="499"/>
      <c r="L33" s="499"/>
      <c r="M33" s="499"/>
      <c r="N33" s="498"/>
      <c r="O33" s="499"/>
      <c r="P33" s="499"/>
      <c r="Q33" s="499"/>
      <c r="R33" s="498"/>
      <c r="S33" s="499"/>
      <c r="T33" s="499"/>
      <c r="U33" s="499"/>
      <c r="V33" s="498"/>
      <c r="W33" s="499"/>
      <c r="X33" s="499"/>
      <c r="Y33" s="499"/>
      <c r="Z33" s="498"/>
      <c r="AA33" s="499"/>
      <c r="AB33" s="499"/>
      <c r="AC33" s="498"/>
      <c r="AD33" s="499"/>
      <c r="AE33" s="499"/>
      <c r="AF33" s="498"/>
      <c r="AG33" s="499"/>
      <c r="AH33" s="499"/>
      <c r="AI33" s="374"/>
      <c r="AJ33" s="375"/>
      <c r="AK33" s="376"/>
    </row>
    <row r="34" spans="3:37" ht="13.5" customHeight="1" x14ac:dyDescent="0.15">
      <c r="C34" s="476"/>
      <c r="D34" s="168" t="s">
        <v>82</v>
      </c>
      <c r="E34" s="500" t="s">
        <v>83</v>
      </c>
      <c r="F34" s="501"/>
      <c r="G34" s="501"/>
      <c r="H34" s="501"/>
      <c r="I34" s="501"/>
      <c r="J34" s="498"/>
      <c r="K34" s="499"/>
      <c r="L34" s="499"/>
      <c r="M34" s="499"/>
      <c r="N34" s="498"/>
      <c r="O34" s="499"/>
      <c r="P34" s="499"/>
      <c r="Q34" s="499"/>
      <c r="R34" s="498"/>
      <c r="S34" s="499"/>
      <c r="T34" s="499"/>
      <c r="U34" s="499"/>
      <c r="V34" s="498"/>
      <c r="W34" s="499"/>
      <c r="X34" s="499"/>
      <c r="Y34" s="499"/>
      <c r="Z34" s="498"/>
      <c r="AA34" s="499"/>
      <c r="AB34" s="499"/>
      <c r="AC34" s="498"/>
      <c r="AD34" s="499"/>
      <c r="AE34" s="499"/>
      <c r="AF34" s="498"/>
      <c r="AG34" s="499"/>
      <c r="AH34" s="499"/>
      <c r="AI34" s="374"/>
      <c r="AJ34" s="375"/>
      <c r="AK34" s="376"/>
    </row>
    <row r="35" spans="3:37" ht="13.5" customHeight="1" x14ac:dyDescent="0.15">
      <c r="C35" s="476"/>
      <c r="D35" s="168" t="s">
        <v>84</v>
      </c>
      <c r="E35" s="500" t="s">
        <v>85</v>
      </c>
      <c r="F35" s="501"/>
      <c r="G35" s="501"/>
      <c r="H35" s="501"/>
      <c r="I35" s="501"/>
      <c r="J35" s="498"/>
      <c r="K35" s="499"/>
      <c r="L35" s="499"/>
      <c r="M35" s="499"/>
      <c r="N35" s="498"/>
      <c r="O35" s="499"/>
      <c r="P35" s="499"/>
      <c r="Q35" s="499"/>
      <c r="R35" s="498"/>
      <c r="S35" s="499"/>
      <c r="T35" s="499"/>
      <c r="U35" s="499"/>
      <c r="V35" s="498"/>
      <c r="W35" s="499"/>
      <c r="X35" s="499"/>
      <c r="Y35" s="499"/>
      <c r="Z35" s="498"/>
      <c r="AA35" s="499"/>
      <c r="AB35" s="499"/>
      <c r="AC35" s="498"/>
      <c r="AD35" s="499"/>
      <c r="AE35" s="499"/>
      <c r="AF35" s="498"/>
      <c r="AG35" s="499"/>
      <c r="AH35" s="499"/>
      <c r="AI35" s="374"/>
      <c r="AJ35" s="375"/>
      <c r="AK35" s="376"/>
    </row>
    <row r="36" spans="3:37" ht="13.5" customHeight="1" x14ac:dyDescent="0.15">
      <c r="C36" s="476"/>
      <c r="D36" s="168" t="s">
        <v>86</v>
      </c>
      <c r="E36" s="500" t="s">
        <v>87</v>
      </c>
      <c r="F36" s="501"/>
      <c r="G36" s="501"/>
      <c r="H36" s="501"/>
      <c r="I36" s="501"/>
      <c r="J36" s="498"/>
      <c r="K36" s="499"/>
      <c r="L36" s="499"/>
      <c r="M36" s="499"/>
      <c r="N36" s="498"/>
      <c r="O36" s="499"/>
      <c r="P36" s="499"/>
      <c r="Q36" s="499"/>
      <c r="R36" s="498"/>
      <c r="S36" s="499"/>
      <c r="T36" s="499"/>
      <c r="U36" s="499"/>
      <c r="V36" s="498"/>
      <c r="W36" s="499"/>
      <c r="X36" s="499"/>
      <c r="Y36" s="499"/>
      <c r="Z36" s="498"/>
      <c r="AA36" s="499"/>
      <c r="AB36" s="499"/>
      <c r="AC36" s="498"/>
      <c r="AD36" s="499"/>
      <c r="AE36" s="499"/>
      <c r="AF36" s="498"/>
      <c r="AG36" s="499"/>
      <c r="AH36" s="499"/>
      <c r="AI36" s="374"/>
      <c r="AJ36" s="375"/>
      <c r="AK36" s="376"/>
    </row>
    <row r="37" spans="3:37" ht="13.5" customHeight="1" x14ac:dyDescent="0.15">
      <c r="C37" s="476"/>
      <c r="D37" s="168" t="s">
        <v>88</v>
      </c>
      <c r="E37" s="500" t="s">
        <v>89</v>
      </c>
      <c r="F37" s="501"/>
      <c r="G37" s="501"/>
      <c r="H37" s="501"/>
      <c r="I37" s="501"/>
      <c r="J37" s="498"/>
      <c r="K37" s="499"/>
      <c r="L37" s="499"/>
      <c r="M37" s="499"/>
      <c r="N37" s="498"/>
      <c r="O37" s="499"/>
      <c r="P37" s="499"/>
      <c r="Q37" s="499"/>
      <c r="R37" s="498"/>
      <c r="S37" s="499"/>
      <c r="T37" s="499"/>
      <c r="U37" s="499"/>
      <c r="V37" s="498"/>
      <c r="W37" s="499"/>
      <c r="X37" s="499"/>
      <c r="Y37" s="499"/>
      <c r="Z37" s="498"/>
      <c r="AA37" s="499"/>
      <c r="AB37" s="499"/>
      <c r="AC37" s="498"/>
      <c r="AD37" s="499"/>
      <c r="AE37" s="499"/>
      <c r="AF37" s="498"/>
      <c r="AG37" s="499"/>
      <c r="AH37" s="499"/>
      <c r="AI37" s="374"/>
      <c r="AJ37" s="375"/>
      <c r="AK37" s="376"/>
    </row>
    <row r="38" spans="3:37" ht="13.5" customHeight="1" x14ac:dyDescent="0.15">
      <c r="C38" s="476"/>
      <c r="D38" s="168" t="s">
        <v>90</v>
      </c>
      <c r="E38" s="500" t="s">
        <v>81</v>
      </c>
      <c r="F38" s="501"/>
      <c r="G38" s="501"/>
      <c r="H38" s="501"/>
      <c r="I38" s="501"/>
      <c r="J38" s="498"/>
      <c r="K38" s="499"/>
      <c r="L38" s="499"/>
      <c r="M38" s="499"/>
      <c r="N38" s="498"/>
      <c r="O38" s="499"/>
      <c r="P38" s="499"/>
      <c r="Q38" s="499"/>
      <c r="R38" s="498"/>
      <c r="S38" s="499"/>
      <c r="T38" s="499"/>
      <c r="U38" s="499"/>
      <c r="V38" s="498"/>
      <c r="W38" s="499"/>
      <c r="X38" s="499"/>
      <c r="Y38" s="499"/>
      <c r="Z38" s="498"/>
      <c r="AA38" s="499"/>
      <c r="AB38" s="499"/>
      <c r="AC38" s="498"/>
      <c r="AD38" s="499"/>
      <c r="AE38" s="499"/>
      <c r="AF38" s="498"/>
      <c r="AG38" s="499"/>
      <c r="AH38" s="499"/>
      <c r="AI38" s="374"/>
      <c r="AJ38" s="375"/>
      <c r="AK38" s="376"/>
    </row>
    <row r="39" spans="3:37" ht="13.5" customHeight="1" x14ac:dyDescent="0.15">
      <c r="C39" s="477"/>
      <c r="D39" s="506" t="s">
        <v>176</v>
      </c>
      <c r="E39" s="507"/>
      <c r="F39" s="507"/>
      <c r="G39" s="507"/>
      <c r="H39" s="507"/>
      <c r="I39" s="507"/>
      <c r="J39" s="508">
        <f>SUM(J30:M38)</f>
        <v>0</v>
      </c>
      <c r="K39" s="509"/>
      <c r="L39" s="509"/>
      <c r="M39" s="509"/>
      <c r="N39" s="508">
        <f>SUM(N30:Q38)</f>
        <v>0</v>
      </c>
      <c r="O39" s="509"/>
      <c r="P39" s="509"/>
      <c r="Q39" s="509"/>
      <c r="R39" s="508">
        <f>SUM(R30:U38)</f>
        <v>0</v>
      </c>
      <c r="S39" s="509"/>
      <c r="T39" s="509"/>
      <c r="U39" s="509"/>
      <c r="V39" s="397">
        <f>SUM(V30:Y38)</f>
        <v>0</v>
      </c>
      <c r="W39" s="398"/>
      <c r="X39" s="398"/>
      <c r="Y39" s="510"/>
      <c r="Z39" s="508">
        <f>SUM(Z30:AB38)</f>
        <v>0</v>
      </c>
      <c r="AA39" s="509"/>
      <c r="AB39" s="509"/>
      <c r="AC39" s="397">
        <f>SUM(AC30:AE38)</f>
        <v>0</v>
      </c>
      <c r="AD39" s="398"/>
      <c r="AE39" s="510"/>
      <c r="AF39" s="397">
        <f>SUM(AF30:AH38)</f>
        <v>0</v>
      </c>
      <c r="AG39" s="398"/>
      <c r="AH39" s="510"/>
      <c r="AI39" s="374"/>
      <c r="AJ39" s="375"/>
      <c r="AK39" s="376"/>
    </row>
    <row r="40" spans="3:37" ht="13.5" customHeight="1" x14ac:dyDescent="0.15">
      <c r="C40" s="511" t="s">
        <v>91</v>
      </c>
      <c r="D40" s="169" t="s">
        <v>92</v>
      </c>
      <c r="E40" s="512" t="s">
        <v>93</v>
      </c>
      <c r="F40" s="513"/>
      <c r="G40" s="513"/>
      <c r="H40" s="513"/>
      <c r="I40" s="513"/>
      <c r="J40" s="514"/>
      <c r="K40" s="515"/>
      <c r="L40" s="515"/>
      <c r="M40" s="515"/>
      <c r="N40" s="514"/>
      <c r="O40" s="515"/>
      <c r="P40" s="515"/>
      <c r="Q40" s="515"/>
      <c r="R40" s="514"/>
      <c r="S40" s="515"/>
      <c r="T40" s="515"/>
      <c r="U40" s="515"/>
      <c r="V40" s="514"/>
      <c r="W40" s="515"/>
      <c r="X40" s="515"/>
      <c r="Y40" s="515"/>
      <c r="Z40" s="514"/>
      <c r="AA40" s="515"/>
      <c r="AB40" s="515"/>
      <c r="AC40" s="514"/>
      <c r="AD40" s="515"/>
      <c r="AE40" s="515"/>
      <c r="AF40" s="514"/>
      <c r="AG40" s="515"/>
      <c r="AH40" s="515"/>
      <c r="AI40" s="374"/>
      <c r="AJ40" s="375"/>
      <c r="AK40" s="376"/>
    </row>
    <row r="41" spans="3:37" ht="13.5" customHeight="1" x14ac:dyDescent="0.15">
      <c r="C41" s="476"/>
      <c r="D41" s="168" t="s">
        <v>76</v>
      </c>
      <c r="E41" s="516" t="s">
        <v>94</v>
      </c>
      <c r="F41" s="517"/>
      <c r="G41" s="517"/>
      <c r="H41" s="517"/>
      <c r="I41" s="517"/>
      <c r="J41" s="498"/>
      <c r="K41" s="499"/>
      <c r="L41" s="499"/>
      <c r="M41" s="499"/>
      <c r="N41" s="498"/>
      <c r="O41" s="499"/>
      <c r="P41" s="499"/>
      <c r="Q41" s="499"/>
      <c r="R41" s="498"/>
      <c r="S41" s="499"/>
      <c r="T41" s="499"/>
      <c r="U41" s="499"/>
      <c r="V41" s="498"/>
      <c r="W41" s="499"/>
      <c r="X41" s="499"/>
      <c r="Y41" s="499"/>
      <c r="Z41" s="498"/>
      <c r="AA41" s="499"/>
      <c r="AB41" s="499"/>
      <c r="AC41" s="498"/>
      <c r="AD41" s="499"/>
      <c r="AE41" s="499"/>
      <c r="AF41" s="498"/>
      <c r="AG41" s="499"/>
      <c r="AH41" s="499"/>
      <c r="AI41" s="374"/>
      <c r="AJ41" s="375"/>
      <c r="AK41" s="376"/>
    </row>
    <row r="42" spans="3:37" ht="13.5" customHeight="1" x14ac:dyDescent="0.15">
      <c r="C42" s="476"/>
      <c r="D42" s="168" t="s">
        <v>78</v>
      </c>
      <c r="E42" s="500" t="s">
        <v>95</v>
      </c>
      <c r="F42" s="501"/>
      <c r="G42" s="501"/>
      <c r="H42" s="501"/>
      <c r="I42" s="501"/>
      <c r="J42" s="498"/>
      <c r="K42" s="499"/>
      <c r="L42" s="499"/>
      <c r="M42" s="499"/>
      <c r="N42" s="498"/>
      <c r="O42" s="499"/>
      <c r="P42" s="499"/>
      <c r="Q42" s="499"/>
      <c r="R42" s="498"/>
      <c r="S42" s="499"/>
      <c r="T42" s="499"/>
      <c r="U42" s="499"/>
      <c r="V42" s="498"/>
      <c r="W42" s="499"/>
      <c r="X42" s="499"/>
      <c r="Y42" s="499"/>
      <c r="Z42" s="498"/>
      <c r="AA42" s="499"/>
      <c r="AB42" s="499"/>
      <c r="AC42" s="498"/>
      <c r="AD42" s="499"/>
      <c r="AE42" s="499"/>
      <c r="AF42" s="498"/>
      <c r="AG42" s="499"/>
      <c r="AH42" s="499"/>
      <c r="AI42" s="374"/>
      <c r="AJ42" s="375"/>
      <c r="AK42" s="376"/>
    </row>
    <row r="43" spans="3:37" ht="13.5" customHeight="1" x14ac:dyDescent="0.15">
      <c r="C43" s="476"/>
      <c r="D43" s="168" t="s">
        <v>82</v>
      </c>
      <c r="E43" s="423" t="s">
        <v>96</v>
      </c>
      <c r="F43" s="424"/>
      <c r="G43" s="424"/>
      <c r="H43" s="424"/>
      <c r="I43" s="425"/>
      <c r="J43" s="498"/>
      <c r="K43" s="499"/>
      <c r="L43" s="499"/>
      <c r="M43" s="499"/>
      <c r="N43" s="498"/>
      <c r="O43" s="499"/>
      <c r="P43" s="499"/>
      <c r="Q43" s="499"/>
      <c r="R43" s="498"/>
      <c r="S43" s="499"/>
      <c r="T43" s="499"/>
      <c r="U43" s="499"/>
      <c r="V43" s="498"/>
      <c r="W43" s="499"/>
      <c r="X43" s="499"/>
      <c r="Y43" s="499"/>
      <c r="Z43" s="498"/>
      <c r="AA43" s="499"/>
      <c r="AB43" s="499"/>
      <c r="AC43" s="498"/>
      <c r="AD43" s="499"/>
      <c r="AE43" s="499"/>
      <c r="AF43" s="498"/>
      <c r="AG43" s="499"/>
      <c r="AH43" s="499"/>
      <c r="AI43" s="374"/>
      <c r="AJ43" s="375"/>
      <c r="AK43" s="376"/>
    </row>
    <row r="44" spans="3:37" ht="13.5" customHeight="1" x14ac:dyDescent="0.15">
      <c r="C44" s="476"/>
      <c r="D44" s="168" t="s">
        <v>84</v>
      </c>
      <c r="E44" s="500" t="s">
        <v>97</v>
      </c>
      <c r="F44" s="501"/>
      <c r="G44" s="501"/>
      <c r="H44" s="501"/>
      <c r="I44" s="501"/>
      <c r="J44" s="498"/>
      <c r="K44" s="499"/>
      <c r="L44" s="499"/>
      <c r="M44" s="499"/>
      <c r="N44" s="498"/>
      <c r="O44" s="499"/>
      <c r="P44" s="499"/>
      <c r="Q44" s="499"/>
      <c r="R44" s="498"/>
      <c r="S44" s="499"/>
      <c r="T44" s="499"/>
      <c r="U44" s="499"/>
      <c r="V44" s="498"/>
      <c r="W44" s="499"/>
      <c r="X44" s="499"/>
      <c r="Y44" s="499"/>
      <c r="Z44" s="498"/>
      <c r="AA44" s="499"/>
      <c r="AB44" s="499"/>
      <c r="AC44" s="498"/>
      <c r="AD44" s="499"/>
      <c r="AE44" s="499"/>
      <c r="AF44" s="498"/>
      <c r="AG44" s="499"/>
      <c r="AH44" s="499"/>
      <c r="AI44" s="374"/>
      <c r="AJ44" s="375"/>
      <c r="AK44" s="376"/>
    </row>
    <row r="45" spans="3:37" ht="13.5" customHeight="1" x14ac:dyDescent="0.15">
      <c r="C45" s="476"/>
      <c r="D45" s="168" t="s">
        <v>86</v>
      </c>
      <c r="E45" s="500" t="s">
        <v>98</v>
      </c>
      <c r="F45" s="501"/>
      <c r="G45" s="501"/>
      <c r="H45" s="501"/>
      <c r="I45" s="501"/>
      <c r="J45" s="498"/>
      <c r="K45" s="499"/>
      <c r="L45" s="499"/>
      <c r="M45" s="499"/>
      <c r="N45" s="498"/>
      <c r="O45" s="499"/>
      <c r="P45" s="499"/>
      <c r="Q45" s="499"/>
      <c r="R45" s="498"/>
      <c r="S45" s="499"/>
      <c r="T45" s="499"/>
      <c r="U45" s="499"/>
      <c r="V45" s="498"/>
      <c r="W45" s="499"/>
      <c r="X45" s="499"/>
      <c r="Y45" s="499"/>
      <c r="Z45" s="498"/>
      <c r="AA45" s="499"/>
      <c r="AB45" s="499"/>
      <c r="AC45" s="498"/>
      <c r="AD45" s="499"/>
      <c r="AE45" s="499"/>
      <c r="AF45" s="498"/>
      <c r="AG45" s="499"/>
      <c r="AH45" s="499"/>
      <c r="AI45" s="374"/>
      <c r="AJ45" s="375"/>
      <c r="AK45" s="376"/>
    </row>
    <row r="46" spans="3:37" ht="13.5" customHeight="1" x14ac:dyDescent="0.15">
      <c r="C46" s="476"/>
      <c r="D46" s="168" t="s">
        <v>99</v>
      </c>
      <c r="E46" s="500" t="s">
        <v>81</v>
      </c>
      <c r="F46" s="501"/>
      <c r="G46" s="501"/>
      <c r="H46" s="501"/>
      <c r="I46" s="501"/>
      <c r="J46" s="498"/>
      <c r="K46" s="499"/>
      <c r="L46" s="499"/>
      <c r="M46" s="499"/>
      <c r="N46" s="498"/>
      <c r="O46" s="499"/>
      <c r="P46" s="499"/>
      <c r="Q46" s="499"/>
      <c r="R46" s="498"/>
      <c r="S46" s="499"/>
      <c r="T46" s="499"/>
      <c r="U46" s="499"/>
      <c r="V46" s="498"/>
      <c r="W46" s="499"/>
      <c r="X46" s="499"/>
      <c r="Y46" s="499"/>
      <c r="Z46" s="498"/>
      <c r="AA46" s="499"/>
      <c r="AB46" s="499"/>
      <c r="AC46" s="498"/>
      <c r="AD46" s="499"/>
      <c r="AE46" s="499"/>
      <c r="AF46" s="498"/>
      <c r="AG46" s="499"/>
      <c r="AH46" s="499"/>
      <c r="AI46" s="374"/>
      <c r="AJ46" s="375"/>
      <c r="AK46" s="376"/>
    </row>
    <row r="47" spans="3:37" ht="13.5" customHeight="1" x14ac:dyDescent="0.15">
      <c r="C47" s="477"/>
      <c r="D47" s="506" t="s">
        <v>177</v>
      </c>
      <c r="E47" s="507"/>
      <c r="F47" s="507"/>
      <c r="G47" s="507"/>
      <c r="H47" s="507"/>
      <c r="I47" s="507"/>
      <c r="J47" s="397">
        <f>SUM(J40:M46)</f>
        <v>0</v>
      </c>
      <c r="K47" s="398"/>
      <c r="L47" s="398"/>
      <c r="M47" s="510"/>
      <c r="N47" s="397">
        <f>SUM(N40:Q46)</f>
        <v>0</v>
      </c>
      <c r="O47" s="398"/>
      <c r="P47" s="398"/>
      <c r="Q47" s="510"/>
      <c r="R47" s="397">
        <f>SUM(R40:U46)</f>
        <v>0</v>
      </c>
      <c r="S47" s="398"/>
      <c r="T47" s="398"/>
      <c r="U47" s="510"/>
      <c r="V47" s="397">
        <f>SUM(V40:Y46)</f>
        <v>0</v>
      </c>
      <c r="W47" s="398"/>
      <c r="X47" s="398"/>
      <c r="Y47" s="510"/>
      <c r="Z47" s="508">
        <f>SUM(Z40:AB46)</f>
        <v>0</v>
      </c>
      <c r="AA47" s="509"/>
      <c r="AB47" s="509"/>
      <c r="AC47" s="397">
        <f>SUM(AC40:AE46)</f>
        <v>0</v>
      </c>
      <c r="AD47" s="398"/>
      <c r="AE47" s="510"/>
      <c r="AF47" s="397">
        <f>SUM(AF40:AH46)</f>
        <v>0</v>
      </c>
      <c r="AG47" s="398"/>
      <c r="AH47" s="510"/>
      <c r="AI47" s="374"/>
      <c r="AJ47" s="375"/>
      <c r="AK47" s="376"/>
    </row>
    <row r="48" spans="3:37" ht="13.5" customHeight="1" x14ac:dyDescent="0.15">
      <c r="C48" s="491" t="s">
        <v>100</v>
      </c>
      <c r="D48" s="496"/>
      <c r="E48" s="496"/>
      <c r="F48" s="496"/>
      <c r="G48" s="496"/>
      <c r="H48" s="496"/>
      <c r="I48" s="496"/>
      <c r="J48" s="521">
        <f>J39-J47</f>
        <v>0</v>
      </c>
      <c r="K48" s="522"/>
      <c r="L48" s="522"/>
      <c r="M48" s="522"/>
      <c r="N48" s="518">
        <f>N39-N47</f>
        <v>0</v>
      </c>
      <c r="O48" s="519"/>
      <c r="P48" s="519"/>
      <c r="Q48" s="520"/>
      <c r="R48" s="518">
        <f>R39-R47</f>
        <v>0</v>
      </c>
      <c r="S48" s="519"/>
      <c r="T48" s="519"/>
      <c r="U48" s="520"/>
      <c r="V48" s="518">
        <f>V39-V47</f>
        <v>0</v>
      </c>
      <c r="W48" s="519"/>
      <c r="X48" s="519"/>
      <c r="Y48" s="520"/>
      <c r="Z48" s="521">
        <f>Z39-Z47</f>
        <v>0</v>
      </c>
      <c r="AA48" s="522"/>
      <c r="AB48" s="522"/>
      <c r="AC48" s="518">
        <f>AC39-AC47</f>
        <v>0</v>
      </c>
      <c r="AD48" s="519"/>
      <c r="AE48" s="520"/>
      <c r="AF48" s="518">
        <f>AF39-AF47</f>
        <v>0</v>
      </c>
      <c r="AG48" s="519"/>
      <c r="AH48" s="520"/>
      <c r="AI48" s="374"/>
      <c r="AJ48" s="375"/>
      <c r="AK48" s="376"/>
    </row>
    <row r="49" spans="3:42" ht="13.5" customHeight="1" x14ac:dyDescent="0.15">
      <c r="C49" s="539" t="s">
        <v>101</v>
      </c>
      <c r="D49" s="317" t="s">
        <v>102</v>
      </c>
      <c r="E49" s="542"/>
      <c r="F49" s="542"/>
      <c r="G49" s="543"/>
      <c r="H49" s="544" t="s">
        <v>80</v>
      </c>
      <c r="I49" s="513"/>
      <c r="J49" s="545"/>
      <c r="K49" s="546"/>
      <c r="L49" s="546"/>
      <c r="M49" s="546"/>
      <c r="N49" s="460"/>
      <c r="O49" s="547"/>
      <c r="P49" s="547"/>
      <c r="Q49" s="548"/>
      <c r="R49" s="549"/>
      <c r="S49" s="550"/>
      <c r="T49" s="550"/>
      <c r="U49" s="550"/>
      <c r="V49" s="549"/>
      <c r="W49" s="550"/>
      <c r="X49" s="550"/>
      <c r="Y49" s="550"/>
      <c r="Z49" s="549"/>
      <c r="AA49" s="550"/>
      <c r="AB49" s="550"/>
      <c r="AC49" s="549"/>
      <c r="AD49" s="550"/>
      <c r="AE49" s="550"/>
      <c r="AF49" s="549"/>
      <c r="AG49" s="550"/>
      <c r="AH49" s="550"/>
      <c r="AI49" s="374"/>
      <c r="AJ49" s="375"/>
      <c r="AK49" s="376"/>
    </row>
    <row r="50" spans="3:42" ht="13.5" customHeight="1" x14ac:dyDescent="0.15">
      <c r="C50" s="540"/>
      <c r="D50" s="531"/>
      <c r="E50" s="531"/>
      <c r="F50" s="531"/>
      <c r="G50" s="532"/>
      <c r="H50" s="505" t="s">
        <v>81</v>
      </c>
      <c r="I50" s="501"/>
      <c r="J50" s="65" t="s">
        <v>103</v>
      </c>
      <c r="K50" s="528"/>
      <c r="L50" s="528"/>
      <c r="M50" s="529"/>
      <c r="N50" s="463"/>
      <c r="O50" s="464"/>
      <c r="P50" s="464"/>
      <c r="Q50" s="465"/>
      <c r="R50" s="498"/>
      <c r="S50" s="499"/>
      <c r="T50" s="499"/>
      <c r="U50" s="499"/>
      <c r="V50" s="498"/>
      <c r="W50" s="499"/>
      <c r="X50" s="499"/>
      <c r="Y50" s="499"/>
      <c r="Z50" s="498"/>
      <c r="AA50" s="499"/>
      <c r="AB50" s="499"/>
      <c r="AC50" s="498"/>
      <c r="AD50" s="499"/>
      <c r="AE50" s="499"/>
      <c r="AF50" s="498"/>
      <c r="AG50" s="499"/>
      <c r="AH50" s="499"/>
      <c r="AI50" s="374"/>
      <c r="AJ50" s="375"/>
      <c r="AK50" s="376"/>
    </row>
    <row r="51" spans="3:42" ht="13.5" customHeight="1" x14ac:dyDescent="0.15">
      <c r="C51" s="540"/>
      <c r="D51" s="530" t="s">
        <v>104</v>
      </c>
      <c r="E51" s="531"/>
      <c r="F51" s="531"/>
      <c r="G51" s="532"/>
      <c r="H51" s="505" t="s">
        <v>80</v>
      </c>
      <c r="I51" s="501"/>
      <c r="J51" s="523"/>
      <c r="K51" s="524"/>
      <c r="L51" s="524"/>
      <c r="M51" s="524"/>
      <c r="N51" s="523"/>
      <c r="O51" s="524"/>
      <c r="P51" s="524"/>
      <c r="Q51" s="524"/>
      <c r="R51" s="498"/>
      <c r="S51" s="499"/>
      <c r="T51" s="499"/>
      <c r="U51" s="499"/>
      <c r="V51" s="498"/>
      <c r="W51" s="499"/>
      <c r="X51" s="499"/>
      <c r="Y51" s="499"/>
      <c r="Z51" s="498"/>
      <c r="AA51" s="499"/>
      <c r="AB51" s="499"/>
      <c r="AC51" s="498"/>
      <c r="AD51" s="499"/>
      <c r="AE51" s="499"/>
      <c r="AF51" s="498"/>
      <c r="AG51" s="499"/>
      <c r="AH51" s="499"/>
      <c r="AI51" s="374"/>
      <c r="AJ51" s="375"/>
      <c r="AK51" s="376"/>
    </row>
    <row r="52" spans="3:42" ht="13.5" customHeight="1" x14ac:dyDescent="0.15">
      <c r="C52" s="540"/>
      <c r="D52" s="531"/>
      <c r="E52" s="531"/>
      <c r="F52" s="531"/>
      <c r="G52" s="532"/>
      <c r="H52" s="505" t="s">
        <v>81</v>
      </c>
      <c r="I52" s="501"/>
      <c r="J52" s="498"/>
      <c r="K52" s="499"/>
      <c r="L52" s="499"/>
      <c r="M52" s="499"/>
      <c r="N52" s="66" t="s">
        <v>103</v>
      </c>
      <c r="O52" s="528">
        <f>K50</f>
        <v>0</v>
      </c>
      <c r="P52" s="528"/>
      <c r="Q52" s="529"/>
      <c r="R52" s="498"/>
      <c r="S52" s="499"/>
      <c r="T52" s="499"/>
      <c r="U52" s="499"/>
      <c r="V52" s="498"/>
      <c r="W52" s="499"/>
      <c r="X52" s="499"/>
      <c r="Y52" s="499"/>
      <c r="Z52" s="498"/>
      <c r="AA52" s="499"/>
      <c r="AB52" s="499"/>
      <c r="AC52" s="498"/>
      <c r="AD52" s="499"/>
      <c r="AE52" s="499"/>
      <c r="AF52" s="498"/>
      <c r="AG52" s="499"/>
      <c r="AH52" s="499"/>
      <c r="AI52" s="374"/>
      <c r="AJ52" s="375"/>
      <c r="AK52" s="376"/>
    </row>
    <row r="53" spans="3:42" ht="13.5" customHeight="1" x14ac:dyDescent="0.15">
      <c r="C53" s="541"/>
      <c r="D53" s="536" t="s">
        <v>179</v>
      </c>
      <c r="E53" s="537"/>
      <c r="F53" s="537"/>
      <c r="G53" s="537"/>
      <c r="H53" s="537"/>
      <c r="I53" s="538"/>
      <c r="J53" s="521">
        <f>K50-J52</f>
        <v>0</v>
      </c>
      <c r="K53" s="522"/>
      <c r="L53" s="522"/>
      <c r="M53" s="522"/>
      <c r="N53" s="521">
        <f>-O52</f>
        <v>0</v>
      </c>
      <c r="O53" s="522"/>
      <c r="P53" s="522"/>
      <c r="Q53" s="522"/>
      <c r="R53" s="521">
        <f>(R49+R50)-(R51+R52)</f>
        <v>0</v>
      </c>
      <c r="S53" s="522"/>
      <c r="T53" s="522"/>
      <c r="U53" s="522"/>
      <c r="V53" s="521">
        <f>(V49+V50)-(V51+V52)</f>
        <v>0</v>
      </c>
      <c r="W53" s="522"/>
      <c r="X53" s="522"/>
      <c r="Y53" s="522"/>
      <c r="Z53" s="521">
        <f>(Z49+Z50)-(Z51+Z52)</f>
        <v>0</v>
      </c>
      <c r="AA53" s="522"/>
      <c r="AB53" s="522"/>
      <c r="AC53" s="521">
        <f>(AC49+AC50)-(AC51+AC52)</f>
        <v>0</v>
      </c>
      <c r="AD53" s="522"/>
      <c r="AE53" s="522"/>
      <c r="AF53" s="521">
        <f>(AF49+AF50)-(AF51+AF52)</f>
        <v>0</v>
      </c>
      <c r="AG53" s="522"/>
      <c r="AH53" s="522"/>
      <c r="AI53" s="374"/>
      <c r="AJ53" s="375"/>
      <c r="AK53" s="376"/>
    </row>
    <row r="54" spans="3:42" ht="13.5" customHeight="1" x14ac:dyDescent="0.15">
      <c r="C54" s="533" t="s">
        <v>105</v>
      </c>
      <c r="D54" s="534"/>
      <c r="E54" s="534"/>
      <c r="F54" s="534"/>
      <c r="G54" s="534"/>
      <c r="H54" s="534"/>
      <c r="I54" s="535"/>
      <c r="J54" s="67" t="s">
        <v>106</v>
      </c>
      <c r="K54" s="480">
        <f>J48+J53</f>
        <v>0</v>
      </c>
      <c r="L54" s="480"/>
      <c r="M54" s="481"/>
      <c r="N54" s="521">
        <f>N48+N53</f>
        <v>0</v>
      </c>
      <c r="O54" s="522"/>
      <c r="P54" s="522"/>
      <c r="Q54" s="522"/>
      <c r="R54" s="521">
        <f>R48+R53</f>
        <v>0</v>
      </c>
      <c r="S54" s="522"/>
      <c r="T54" s="522"/>
      <c r="U54" s="522"/>
      <c r="V54" s="521">
        <f>V48+V53</f>
        <v>0</v>
      </c>
      <c r="W54" s="522"/>
      <c r="X54" s="522"/>
      <c r="Y54" s="522"/>
      <c r="Z54" s="521">
        <f>Z48+Z53</f>
        <v>0</v>
      </c>
      <c r="AA54" s="522"/>
      <c r="AB54" s="522"/>
      <c r="AC54" s="521">
        <f>AC48+AC53</f>
        <v>0</v>
      </c>
      <c r="AD54" s="522"/>
      <c r="AE54" s="522"/>
      <c r="AF54" s="521">
        <f>AF48+AF53</f>
        <v>0</v>
      </c>
      <c r="AG54" s="522"/>
      <c r="AH54" s="522"/>
      <c r="AI54" s="377"/>
      <c r="AJ54" s="378"/>
      <c r="AK54" s="379"/>
    </row>
    <row r="55" spans="3:42" ht="13.5" customHeight="1" thickBot="1" x14ac:dyDescent="0.2">
      <c r="C55" s="525" t="s">
        <v>166</v>
      </c>
      <c r="D55" s="525"/>
      <c r="E55" s="525"/>
      <c r="F55" s="525"/>
      <c r="G55" s="525"/>
      <c r="H55" s="525"/>
      <c r="I55" s="525"/>
      <c r="J55" s="525"/>
      <c r="K55" s="525"/>
      <c r="L55" s="525"/>
      <c r="M55" s="125"/>
      <c r="N55" s="126"/>
      <c r="O55" s="127"/>
      <c r="P55" s="127"/>
      <c r="Q55" s="127"/>
      <c r="R55" s="126"/>
      <c r="S55" s="127"/>
      <c r="T55" s="127"/>
      <c r="U55" s="127"/>
      <c r="V55" s="126"/>
      <c r="W55" s="127"/>
      <c r="X55" s="127"/>
      <c r="Y55" s="127"/>
      <c r="Z55" s="126"/>
      <c r="AA55" s="127"/>
      <c r="AB55" s="127"/>
      <c r="AC55" s="126"/>
      <c r="AD55" s="127"/>
      <c r="AE55" s="127"/>
      <c r="AF55" s="126"/>
      <c r="AG55" s="127"/>
      <c r="AH55" s="127"/>
      <c r="AI55" s="368" t="str">
        <f>IF(AL56="","","エラー")</f>
        <v>エラー</v>
      </c>
      <c r="AJ55" s="369"/>
      <c r="AK55" s="370"/>
    </row>
    <row r="56" spans="3:42" ht="13.5" customHeight="1" x14ac:dyDescent="0.15">
      <c r="K56" s="119"/>
      <c r="L56" s="119"/>
      <c r="M56" s="119"/>
      <c r="N56" s="119"/>
      <c r="O56" s="119"/>
      <c r="P56" s="119"/>
      <c r="Q56" s="119"/>
      <c r="R56" s="527" t="str">
        <f>IF(AND(AP58="",AP59="",AP60="",AP61="",AP62="",AP63="",AP64=""),"","「エラーチェック（エラーリストを参照）」")</f>
        <v>「エラーチェック（エラーリストを参照）」</v>
      </c>
      <c r="S56" s="527"/>
      <c r="T56" s="527"/>
      <c r="U56" s="527"/>
      <c r="V56" s="527"/>
      <c r="W56" s="527"/>
      <c r="X56" s="527"/>
      <c r="Y56" s="527"/>
      <c r="Z56" s="527"/>
      <c r="AA56" s="526" t="str">
        <f>IF(R56="",""," →")</f>
        <v xml:space="preserve"> →</v>
      </c>
      <c r="AB56" s="526"/>
      <c r="AC56" s="103" t="str">
        <f>IF(R56="","","(")</f>
        <v>(</v>
      </c>
      <c r="AD56" s="104" t="str">
        <f>IF(AP58="","","1")</f>
        <v>1</v>
      </c>
      <c r="AE56" s="104" t="str">
        <f>IF(AP59="","","2")</f>
        <v>2</v>
      </c>
      <c r="AF56" s="104" t="str">
        <f>IF(AP60="","","3")</f>
        <v>3</v>
      </c>
      <c r="AG56" s="104" t="str">
        <f>IF(AP61="","","4")</f>
        <v>4</v>
      </c>
      <c r="AH56" s="104" t="str">
        <f>IF(AP62="","","5")</f>
        <v>5</v>
      </c>
      <c r="AI56" s="104" t="str">
        <f>IF(AP63="","","6")</f>
        <v>6</v>
      </c>
      <c r="AJ56" s="104" t="str">
        <f>IF(AP64="","","7")</f>
        <v>7</v>
      </c>
      <c r="AK56" s="105" t="str">
        <f>IF(AC56="","",")")</f>
        <v>)</v>
      </c>
      <c r="AL56" s="106" t="str">
        <f>IF(AP58&amp;AP59&amp;AP60&amp;AP61&amp;AP62&amp;AP63&amp;AP64="","","エラー")</f>
        <v>エラー</v>
      </c>
      <c r="AM56" s="107" t="s">
        <v>141</v>
      </c>
      <c r="AN56" s="108"/>
      <c r="AO56" s="108"/>
      <c r="AP56" s="109"/>
    </row>
    <row r="57" spans="3:42" ht="13.5" customHeight="1" x14ac:dyDescent="0.15">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1" t="s">
        <v>153</v>
      </c>
      <c r="AN57" s="112" t="s">
        <v>142</v>
      </c>
      <c r="AO57" s="55"/>
      <c r="AP57" s="113"/>
    </row>
    <row r="58" spans="3:42" ht="13.5" customHeight="1" x14ac:dyDescent="0.15">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4">
        <v>1</v>
      </c>
      <c r="AN58" s="112" t="s">
        <v>154</v>
      </c>
      <c r="AO58" s="112" t="s">
        <v>149</v>
      </c>
      <c r="AP58" s="115" t="str">
        <f>IF(OR($G$5="",$G$6=""),"「団体名」及び「団体コード」を記入してください。","")</f>
        <v>「団体名」及び「団体コード」を記入してください。</v>
      </c>
    </row>
    <row r="59" spans="3:42" ht="13.5" customHeight="1" x14ac:dyDescent="0.15">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4">
        <v>2</v>
      </c>
      <c r="AN59" s="112" t="s">
        <v>155</v>
      </c>
      <c r="AO59" s="112" t="s">
        <v>149</v>
      </c>
      <c r="AP59" s="115" t="str">
        <f>IF(OR($R$5="",$R$6=""),"「担当部署名」及び「担当者氏名」を記入してください。","")</f>
        <v>「担当部署名」及び「担当者氏名」を記入してください。</v>
      </c>
    </row>
    <row r="60" spans="3:42" ht="13.5" customHeight="1" x14ac:dyDescent="0.15">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4">
        <v>3</v>
      </c>
      <c r="AN60" s="112" t="s">
        <v>156</v>
      </c>
      <c r="AO60" s="112" t="s">
        <v>149</v>
      </c>
      <c r="AP60" s="115" t="str">
        <f>IF(OR($X$6="",$W$5=""),"「ＴＥＬ」及び「メールアドレス」を記入してください。","")</f>
        <v>「ＴＥＬ」及び「メールアドレス」を記入してください。</v>
      </c>
    </row>
    <row r="61" spans="3:42" ht="13.5" customHeight="1" x14ac:dyDescent="0.15">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4">
        <v>4</v>
      </c>
      <c r="AN61" s="112" t="s">
        <v>157</v>
      </c>
      <c r="AO61" s="112" t="s">
        <v>149</v>
      </c>
      <c r="AP61" s="115" t="str">
        <f>IF(G9="","「７　資金を必要とする理由」が記入されていません。","")</f>
        <v>「７　資金を必要とする理由」が記入されていません。</v>
      </c>
    </row>
    <row r="62" spans="3:42" ht="13.5" customHeight="1" x14ac:dyDescent="0.15">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4">
        <v>5</v>
      </c>
      <c r="AN62" s="112" t="s">
        <v>33</v>
      </c>
      <c r="AO62" s="112"/>
      <c r="AP62" s="115" t="str">
        <f>IF($G$10="","「８　償還財源」が記入されていません。","")</f>
        <v>「８　償還財源」が記入されていません。</v>
      </c>
    </row>
    <row r="63" spans="3:42" ht="13.5" customHeight="1" x14ac:dyDescent="0.15">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4">
        <v>6</v>
      </c>
      <c r="AN63" s="112" t="s">
        <v>158</v>
      </c>
      <c r="AO63" s="112" t="s">
        <v>149</v>
      </c>
      <c r="AP63" s="115" t="str">
        <f>IF(P26="","「９　一時借入金の状況」の予算に定める一時借入金の限度額が記入されていません。","")</f>
        <v>「９　一時借入金の状況」の予算に定める一時借入金の限度額が記入されていません。</v>
      </c>
    </row>
    <row r="64" spans="3:42" ht="13.5" customHeight="1" x14ac:dyDescent="0.15">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4">
        <v>7</v>
      </c>
      <c r="AN64" s="112" t="s">
        <v>159</v>
      </c>
      <c r="AO64" s="112"/>
      <c r="AP64" s="97" t="str">
        <f>IF(AND(AP65="",AP66=""),"","-")</f>
        <v>-</v>
      </c>
    </row>
    <row r="65" spans="10:42" ht="13.5" customHeight="1" x14ac:dyDescent="0.15">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4"/>
      <c r="AN65" s="112" t="s">
        <v>160</v>
      </c>
      <c r="AO65" s="112" t="s">
        <v>149</v>
      </c>
      <c r="AP65" s="115" t="str">
        <f>IF(AND(J31="",N31="",R31="",V31="",Z31="",AC31="",AF31="",J40="",N40="",R40="",V40="",Z40="",AC40="",AF40=""),"「１０　資金計画」の収入・支出が記入されていません。","")</f>
        <v>「１０　資金計画」の収入・支出が記入されていません。</v>
      </c>
    </row>
    <row r="66" spans="10:42" ht="13.5" customHeight="1" thickBot="1" x14ac:dyDescent="0.2">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6"/>
      <c r="AN66" s="117" t="s">
        <v>101</v>
      </c>
      <c r="AO66" s="117" t="s">
        <v>149</v>
      </c>
      <c r="AP66" s="118" t="str">
        <f>IF(AND(R49="",V49="",Z49="",AC49="",AF49=""),"「１０　資金計画」の一時借入金が記入されていません。","")</f>
        <v>「１０　資金計画」の一時借入金が記入されていません。</v>
      </c>
    </row>
    <row r="67" spans="10:42" ht="13.5" customHeight="1" x14ac:dyDescent="0.15">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row>
    <row r="68" spans="10:42" ht="13.5" customHeight="1" x14ac:dyDescent="0.15">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row>
    <row r="69" spans="10:42" ht="13.5" customHeight="1" x14ac:dyDescent="0.15">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row>
    <row r="70" spans="10:42" ht="13.5" customHeight="1" x14ac:dyDescent="0.15">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row>
    <row r="71" spans="10:42" ht="13.5" customHeight="1" x14ac:dyDescent="0.15">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row>
    <row r="72" spans="10:42" ht="13.5" customHeight="1" x14ac:dyDescent="0.15">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row>
  </sheetData>
  <sheetProtection password="CFAD" sheet="1" objects="1" scenarios="1"/>
  <dataConsolidate/>
  <mergeCells count="341">
    <mergeCell ref="C3:G4"/>
    <mergeCell ref="O3:AC4"/>
    <mergeCell ref="AF49:AH49"/>
    <mergeCell ref="H50:I50"/>
    <mergeCell ref="K50:M50"/>
    <mergeCell ref="R50:U50"/>
    <mergeCell ref="V50:Y50"/>
    <mergeCell ref="Z50:AB50"/>
    <mergeCell ref="AC50:AE50"/>
    <mergeCell ref="AF50:AH50"/>
    <mergeCell ref="AC48:AE48"/>
    <mergeCell ref="AF48:AH48"/>
    <mergeCell ref="AC49:AE49"/>
    <mergeCell ref="V49:Y49"/>
    <mergeCell ref="Z49:AB49"/>
    <mergeCell ref="C48:I48"/>
    <mergeCell ref="Z45:AB45"/>
    <mergeCell ref="AC45:AE45"/>
    <mergeCell ref="AF45:AH45"/>
    <mergeCell ref="AC46:AE46"/>
    <mergeCell ref="AF46:AH46"/>
    <mergeCell ref="J48:M48"/>
    <mergeCell ref="N48:Q48"/>
    <mergeCell ref="R48:U48"/>
    <mergeCell ref="AC53:AE53"/>
    <mergeCell ref="AF53:AH53"/>
    <mergeCell ref="D51:G52"/>
    <mergeCell ref="AC54:AE54"/>
    <mergeCell ref="AF54:AH54"/>
    <mergeCell ref="C54:I54"/>
    <mergeCell ref="K54:M54"/>
    <mergeCell ref="N54:Q54"/>
    <mergeCell ref="R54:U54"/>
    <mergeCell ref="V54:Y54"/>
    <mergeCell ref="D53:I53"/>
    <mergeCell ref="J53:M53"/>
    <mergeCell ref="N53:Q53"/>
    <mergeCell ref="R53:U53"/>
    <mergeCell ref="C49:C53"/>
    <mergeCell ref="D49:G50"/>
    <mergeCell ref="H49:I49"/>
    <mergeCell ref="J49:M49"/>
    <mergeCell ref="N49:Q50"/>
    <mergeCell ref="R49:U49"/>
    <mergeCell ref="V53:Y53"/>
    <mergeCell ref="Z53:AB53"/>
    <mergeCell ref="AF51:AH51"/>
    <mergeCell ref="H52:I52"/>
    <mergeCell ref="H51:I51"/>
    <mergeCell ref="J51:M51"/>
    <mergeCell ref="N51:Q51"/>
    <mergeCell ref="R51:U51"/>
    <mergeCell ref="V51:Y51"/>
    <mergeCell ref="C55:L55"/>
    <mergeCell ref="AA56:AB56"/>
    <mergeCell ref="R56:Z56"/>
    <mergeCell ref="Z54:AB54"/>
    <mergeCell ref="Z51:AB51"/>
    <mergeCell ref="J52:M52"/>
    <mergeCell ref="O52:Q52"/>
    <mergeCell ref="R52:U52"/>
    <mergeCell ref="V52:Y52"/>
    <mergeCell ref="Z52:AB52"/>
    <mergeCell ref="V48:Y48"/>
    <mergeCell ref="Z48:AB48"/>
    <mergeCell ref="AC51:AE51"/>
    <mergeCell ref="AC52:AE52"/>
    <mergeCell ref="AF52:AH52"/>
    <mergeCell ref="V47:Y47"/>
    <mergeCell ref="Z47:AB47"/>
    <mergeCell ref="AC47:AE47"/>
    <mergeCell ref="AF47:AH47"/>
    <mergeCell ref="E46:I46"/>
    <mergeCell ref="J46:M46"/>
    <mergeCell ref="N46:Q46"/>
    <mergeCell ref="R46:U46"/>
    <mergeCell ref="V46:Y46"/>
    <mergeCell ref="Z46:AB46"/>
    <mergeCell ref="Z42:AB42"/>
    <mergeCell ref="AC42:AE42"/>
    <mergeCell ref="AF42:AH42"/>
    <mergeCell ref="V43:Y43"/>
    <mergeCell ref="Z43:AB43"/>
    <mergeCell ref="AC43:AE43"/>
    <mergeCell ref="AF43:AH43"/>
    <mergeCell ref="E44:I44"/>
    <mergeCell ref="J44:M44"/>
    <mergeCell ref="N44:Q44"/>
    <mergeCell ref="R44:U44"/>
    <mergeCell ref="V44:Y44"/>
    <mergeCell ref="Z44:AB44"/>
    <mergeCell ref="AC44:AE44"/>
    <mergeCell ref="AF44:AH44"/>
    <mergeCell ref="Z40:AB40"/>
    <mergeCell ref="AC40:AE40"/>
    <mergeCell ref="AF40:AH40"/>
    <mergeCell ref="E41:I41"/>
    <mergeCell ref="J41:M41"/>
    <mergeCell ref="N41:Q41"/>
    <mergeCell ref="R41:U41"/>
    <mergeCell ref="V41:Y41"/>
    <mergeCell ref="Z41:AB41"/>
    <mergeCell ref="AC41:AE41"/>
    <mergeCell ref="AF41:AH41"/>
    <mergeCell ref="C40:C47"/>
    <mergeCell ref="E40:I40"/>
    <mergeCell ref="J40:M40"/>
    <mergeCell ref="N40:Q40"/>
    <mergeCell ref="R40:U40"/>
    <mergeCell ref="V40:Y40"/>
    <mergeCell ref="E43:I43"/>
    <mergeCell ref="J43:M43"/>
    <mergeCell ref="N43:Q43"/>
    <mergeCell ref="R43:U43"/>
    <mergeCell ref="E42:I42"/>
    <mergeCell ref="J42:M42"/>
    <mergeCell ref="N42:Q42"/>
    <mergeCell ref="R42:U42"/>
    <mergeCell ref="V42:Y42"/>
    <mergeCell ref="E45:I45"/>
    <mergeCell ref="J45:M45"/>
    <mergeCell ref="N45:Q45"/>
    <mergeCell ref="R45:U45"/>
    <mergeCell ref="V45:Y45"/>
    <mergeCell ref="D47:I47"/>
    <mergeCell ref="J47:M47"/>
    <mergeCell ref="N47:Q47"/>
    <mergeCell ref="R47:U47"/>
    <mergeCell ref="AC38:AE38"/>
    <mergeCell ref="AF38:AH38"/>
    <mergeCell ref="D39:I39"/>
    <mergeCell ref="J39:M39"/>
    <mergeCell ref="N39:Q39"/>
    <mergeCell ref="R39:U39"/>
    <mergeCell ref="V39:Y39"/>
    <mergeCell ref="Z39:AB39"/>
    <mergeCell ref="AC39:AE39"/>
    <mergeCell ref="AF39:AH39"/>
    <mergeCell ref="E38:I38"/>
    <mergeCell ref="J38:M38"/>
    <mergeCell ref="N38:Q38"/>
    <mergeCell ref="R38:U38"/>
    <mergeCell ref="V38:Y38"/>
    <mergeCell ref="Z38:AB38"/>
    <mergeCell ref="AC36:AE36"/>
    <mergeCell ref="AF36:AH36"/>
    <mergeCell ref="E37:I37"/>
    <mergeCell ref="J37:M37"/>
    <mergeCell ref="N37:Q37"/>
    <mergeCell ref="R37:U37"/>
    <mergeCell ref="V37:Y37"/>
    <mergeCell ref="Z37:AB37"/>
    <mergeCell ref="AC37:AE37"/>
    <mergeCell ref="AF37:AH37"/>
    <mergeCell ref="E36:I36"/>
    <mergeCell ref="J36:M36"/>
    <mergeCell ref="N36:Q36"/>
    <mergeCell ref="R36:U36"/>
    <mergeCell ref="V36:Y36"/>
    <mergeCell ref="Z36:AB36"/>
    <mergeCell ref="D32:D33"/>
    <mergeCell ref="E32:G33"/>
    <mergeCell ref="H32:I32"/>
    <mergeCell ref="J32:M32"/>
    <mergeCell ref="N32:Q32"/>
    <mergeCell ref="R32:U32"/>
    <mergeCell ref="V32:Y32"/>
    <mergeCell ref="Z32:AB32"/>
    <mergeCell ref="AC32:AE32"/>
    <mergeCell ref="H33:I33"/>
    <mergeCell ref="J33:M33"/>
    <mergeCell ref="N33:Q33"/>
    <mergeCell ref="R33:U33"/>
    <mergeCell ref="V33:Y33"/>
    <mergeCell ref="Z33:AB33"/>
    <mergeCell ref="AC33:AE33"/>
    <mergeCell ref="E31:I31"/>
    <mergeCell ref="J31:M31"/>
    <mergeCell ref="N31:Q31"/>
    <mergeCell ref="R31:U31"/>
    <mergeCell ref="V31:Y31"/>
    <mergeCell ref="Z31:AB31"/>
    <mergeCell ref="AC31:AE31"/>
    <mergeCell ref="AF31:AH31"/>
    <mergeCell ref="AF32:AH32"/>
    <mergeCell ref="AF33:AH33"/>
    <mergeCell ref="AC34:AE34"/>
    <mergeCell ref="AF34:AH34"/>
    <mergeCell ref="E35:I35"/>
    <mergeCell ref="J35:M35"/>
    <mergeCell ref="N35:Q35"/>
    <mergeCell ref="R35:U35"/>
    <mergeCell ref="V35:Y35"/>
    <mergeCell ref="Z35:AB35"/>
    <mergeCell ref="AC35:AE35"/>
    <mergeCell ref="AF35:AH35"/>
    <mergeCell ref="E34:I34"/>
    <mergeCell ref="J34:M34"/>
    <mergeCell ref="N34:Q34"/>
    <mergeCell ref="R34:U34"/>
    <mergeCell ref="V34:Y34"/>
    <mergeCell ref="Z34:AB34"/>
    <mergeCell ref="D27:AF27"/>
    <mergeCell ref="AG27:AK27"/>
    <mergeCell ref="C30:C39"/>
    <mergeCell ref="E30:I30"/>
    <mergeCell ref="J30:M30"/>
    <mergeCell ref="O30:Q30"/>
    <mergeCell ref="S30:U30"/>
    <mergeCell ref="V30:Y30"/>
    <mergeCell ref="C28:I29"/>
    <mergeCell ref="J28:M29"/>
    <mergeCell ref="N28:Q29"/>
    <mergeCell ref="R28:U29"/>
    <mergeCell ref="W28:X28"/>
    <mergeCell ref="Z28:AA29"/>
    <mergeCell ref="V29:Y29"/>
    <mergeCell ref="AB28:AB29"/>
    <mergeCell ref="AC28:AD29"/>
    <mergeCell ref="AE28:AE29"/>
    <mergeCell ref="AF28:AG29"/>
    <mergeCell ref="AH28:AH29"/>
    <mergeCell ref="AI28:AK29"/>
    <mergeCell ref="Z30:AB30"/>
    <mergeCell ref="AC30:AE30"/>
    <mergeCell ref="AF30:AH30"/>
    <mergeCell ref="P23:V24"/>
    <mergeCell ref="W23:X24"/>
    <mergeCell ref="Y23:Z23"/>
    <mergeCell ref="AG23:AK24"/>
    <mergeCell ref="Y24:Z24"/>
    <mergeCell ref="C25:O25"/>
    <mergeCell ref="P25:V25"/>
    <mergeCell ref="W25:X25"/>
    <mergeCell ref="Y25:AK26"/>
    <mergeCell ref="C26:O26"/>
    <mergeCell ref="C23:C24"/>
    <mergeCell ref="D23:K24"/>
    <mergeCell ref="L23:L24"/>
    <mergeCell ref="M23:M24"/>
    <mergeCell ref="N23:N24"/>
    <mergeCell ref="O23:O24"/>
    <mergeCell ref="P26:V26"/>
    <mergeCell ref="W26:X26"/>
    <mergeCell ref="O21:O22"/>
    <mergeCell ref="P21:V22"/>
    <mergeCell ref="W21:X22"/>
    <mergeCell ref="Y21:Z21"/>
    <mergeCell ref="AG21:AK22"/>
    <mergeCell ref="Y22:Z22"/>
    <mergeCell ref="P19:V20"/>
    <mergeCell ref="W19:X20"/>
    <mergeCell ref="Y19:Z19"/>
    <mergeCell ref="AG19:AK20"/>
    <mergeCell ref="Y20:Z20"/>
    <mergeCell ref="O19:O20"/>
    <mergeCell ref="C21:C22"/>
    <mergeCell ref="D21:K22"/>
    <mergeCell ref="L21:L22"/>
    <mergeCell ref="M21:M22"/>
    <mergeCell ref="N21:N22"/>
    <mergeCell ref="C19:C20"/>
    <mergeCell ref="D19:K20"/>
    <mergeCell ref="L19:L20"/>
    <mergeCell ref="M19:M20"/>
    <mergeCell ref="N19:N20"/>
    <mergeCell ref="O17:O18"/>
    <mergeCell ref="P17:V18"/>
    <mergeCell ref="W17:X18"/>
    <mergeCell ref="Y17:Z17"/>
    <mergeCell ref="AG17:AK18"/>
    <mergeCell ref="Y18:Z18"/>
    <mergeCell ref="P15:V16"/>
    <mergeCell ref="W15:X16"/>
    <mergeCell ref="Y15:Z15"/>
    <mergeCell ref="AG15:AK16"/>
    <mergeCell ref="Y16:Z16"/>
    <mergeCell ref="O15:O16"/>
    <mergeCell ref="C17:C18"/>
    <mergeCell ref="D17:K18"/>
    <mergeCell ref="L17:L18"/>
    <mergeCell ref="M17:M18"/>
    <mergeCell ref="N17:N18"/>
    <mergeCell ref="C15:C16"/>
    <mergeCell ref="D15:K16"/>
    <mergeCell ref="L15:L16"/>
    <mergeCell ref="M15:M16"/>
    <mergeCell ref="N15:N16"/>
    <mergeCell ref="O13:O14"/>
    <mergeCell ref="P13:V14"/>
    <mergeCell ref="W13:X14"/>
    <mergeCell ref="Y13:Z13"/>
    <mergeCell ref="AG13:AK14"/>
    <mergeCell ref="Y14:Z14"/>
    <mergeCell ref="C12:K12"/>
    <mergeCell ref="L12:O12"/>
    <mergeCell ref="P12:X12"/>
    <mergeCell ref="Y12:AF12"/>
    <mergeCell ref="AG12:AK12"/>
    <mergeCell ref="C13:C14"/>
    <mergeCell ref="D13:K14"/>
    <mergeCell ref="L13:L14"/>
    <mergeCell ref="M13:M14"/>
    <mergeCell ref="N13:N14"/>
    <mergeCell ref="G9:AK9"/>
    <mergeCell ref="D10:F10"/>
    <mergeCell ref="G10:AK10"/>
    <mergeCell ref="D11:H11"/>
    <mergeCell ref="M11:N11"/>
    <mergeCell ref="P11:AK11"/>
    <mergeCell ref="X7:Y7"/>
    <mergeCell ref="AA7:AC7"/>
    <mergeCell ref="AD7:AE7"/>
    <mergeCell ref="Q8:S8"/>
    <mergeCell ref="T8:Y8"/>
    <mergeCell ref="AA8:AC8"/>
    <mergeCell ref="AD8:AE8"/>
    <mergeCell ref="AI55:AK55"/>
    <mergeCell ref="AI30:AK54"/>
    <mergeCell ref="N7:O8"/>
    <mergeCell ref="G7:M8"/>
    <mergeCell ref="C7:C8"/>
    <mergeCell ref="D7:F8"/>
    <mergeCell ref="Q7:S7"/>
    <mergeCell ref="T7:W7"/>
    <mergeCell ref="AB5:AC5"/>
    <mergeCell ref="AE5:AH6"/>
    <mergeCell ref="AI5:AK6"/>
    <mergeCell ref="D6:F6"/>
    <mergeCell ref="G6:N6"/>
    <mergeCell ref="P6:Q6"/>
    <mergeCell ref="R6:U6"/>
    <mergeCell ref="V6:W6"/>
    <mergeCell ref="X6:AC6"/>
    <mergeCell ref="C5:C6"/>
    <mergeCell ref="D5:F5"/>
    <mergeCell ref="G5:N5"/>
    <mergeCell ref="P5:Q5"/>
    <mergeCell ref="R5:U5"/>
    <mergeCell ref="W5:Z5"/>
    <mergeCell ref="D9:F9"/>
  </mergeCells>
  <phoneticPr fontId="8"/>
  <conditionalFormatting sqref="G9:AK9">
    <cfRule type="expression" dxfId="123" priority="25">
      <formula>$G$9=""</formula>
    </cfRule>
  </conditionalFormatting>
  <conditionalFormatting sqref="G10:AK10">
    <cfRule type="expression" dxfId="122" priority="24">
      <formula>$G$10=""</formula>
    </cfRule>
  </conditionalFormatting>
  <conditionalFormatting sqref="AJ56">
    <cfRule type="containsText" dxfId="121" priority="6" stopIfTrue="1" operator="containsText" text="7">
      <formula>NOT(ISERROR(SEARCH("7",AJ56)))</formula>
    </cfRule>
  </conditionalFormatting>
  <conditionalFormatting sqref="AA56:AB56">
    <cfRule type="expression" dxfId="120" priority="19" stopIfTrue="1">
      <formula>$U$74=""</formula>
    </cfRule>
  </conditionalFormatting>
  <conditionalFormatting sqref="AC56">
    <cfRule type="containsText" dxfId="119" priority="15" stopIfTrue="1" operator="containsText" text="(">
      <formula>NOT(ISERROR(SEARCH("(",AC56)))</formula>
    </cfRule>
    <cfRule type="expression" dxfId="118" priority="21" stopIfTrue="1">
      <formula>$X$74=""</formula>
    </cfRule>
  </conditionalFormatting>
  <conditionalFormatting sqref="R56">
    <cfRule type="expression" dxfId="117" priority="22" stopIfTrue="1">
      <formula>#REF!=""</formula>
    </cfRule>
  </conditionalFormatting>
  <conditionalFormatting sqref="R56">
    <cfRule type="expression" dxfId="116" priority="14" stopIfTrue="1">
      <formula>$G$72=""</formula>
    </cfRule>
  </conditionalFormatting>
  <conditionalFormatting sqref="AE56">
    <cfRule type="containsText" dxfId="115" priority="13" stopIfTrue="1" operator="containsText" text="2">
      <formula>NOT(ISERROR(SEARCH("2",AE56)))</formula>
    </cfRule>
  </conditionalFormatting>
  <conditionalFormatting sqref="AD56">
    <cfRule type="containsText" dxfId="114" priority="11" stopIfTrue="1" operator="containsText" text="1">
      <formula>NOT(ISERROR(SEARCH("1",AD56)))</formula>
    </cfRule>
  </conditionalFormatting>
  <conditionalFormatting sqref="AF56">
    <cfRule type="containsText" dxfId="113" priority="10" stopIfTrue="1" operator="containsText" text="3">
      <formula>NOT(ISERROR(SEARCH("3",AF56)))</formula>
    </cfRule>
  </conditionalFormatting>
  <conditionalFormatting sqref="AG56">
    <cfRule type="containsText" dxfId="112" priority="9" stopIfTrue="1" operator="containsText" text="4">
      <formula>NOT(ISERROR(SEARCH("4",AG56)))</formula>
    </cfRule>
  </conditionalFormatting>
  <conditionalFormatting sqref="AH56">
    <cfRule type="containsText" dxfId="111" priority="8" stopIfTrue="1" operator="containsText" text="5">
      <formula>NOT(ISERROR(SEARCH("5",AH56)))</formula>
    </cfRule>
  </conditionalFormatting>
  <conditionalFormatting sqref="AI56">
    <cfRule type="containsText" dxfId="110" priority="7" stopIfTrue="1" operator="containsText" text="6">
      <formula>NOT(ISERROR(SEARCH("6",AI56)))</formula>
    </cfRule>
  </conditionalFormatting>
  <conditionalFormatting sqref="AK56">
    <cfRule type="expression" dxfId="109" priority="23" stopIfTrue="1">
      <formula>#REF!="("</formula>
    </cfRule>
  </conditionalFormatting>
  <conditionalFormatting sqref="J11">
    <cfRule type="expression" dxfId="108" priority="4">
      <formula>$J$11=""</formula>
    </cfRule>
  </conditionalFormatting>
  <conditionalFormatting sqref="L11">
    <cfRule type="expression" dxfId="107" priority="3">
      <formula>$L$11=""</formula>
    </cfRule>
  </conditionalFormatting>
  <conditionalFormatting sqref="AI55">
    <cfRule type="expression" dxfId="106" priority="53">
      <formula>$AI$55="エラー"</formula>
    </cfRule>
  </conditionalFormatting>
  <conditionalFormatting sqref="G6">
    <cfRule type="expression" dxfId="105" priority="1">
      <formula>$G$6=""</formula>
    </cfRule>
  </conditionalFormatting>
  <dataValidations count="1">
    <dataValidation type="whole" errorStyle="information" operator="notBetween" allowBlank="1" showInputMessage="1" showErrorMessage="1" errorTitle="確認" error="総務省が公表している「全国地方公共団体コード」と一致しているか確認してください。" sqref="G6:N6">
      <formula1>10000</formula1>
      <formula2>479999</formula2>
    </dataValidation>
  </dataValidations>
  <printOptions horizontalCentered="1"/>
  <pageMargins left="0.59055118110236227" right="0.59055118110236227" top="0.43307086614173229" bottom="0.39370078740157483" header="0.59055118110236227" footer="0.39370078740157483"/>
  <pageSetup paperSize="9" scale="98" orientation="portrait" r:id="rId1"/>
  <headerFooter>
    <oddFooter>&amp;R&amp;G</oddFooter>
  </headerFooter>
  <ignoredErrors>
    <ignoredError sqref="D30:I38 D40:I46 E39:I39" numberStoredAsText="1"/>
  </ignoredError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P64"/>
  <sheetViews>
    <sheetView showZeros="0" view="pageBreakPreview" zoomScale="130" zoomScaleNormal="100" zoomScaleSheetLayoutView="130" workbookViewId="0">
      <selection activeCell="D9" sqref="D9:F9"/>
    </sheetView>
  </sheetViews>
  <sheetFormatPr defaultRowHeight="13.5" customHeight="1" x14ac:dyDescent="0.15"/>
  <cols>
    <col min="1" max="1" width="13.625" style="3" customWidth="1"/>
    <col min="2" max="2" width="9" style="3"/>
    <col min="3" max="37" width="2.625" style="3" customWidth="1"/>
    <col min="38" max="39" width="9" style="3" customWidth="1"/>
    <col min="40" max="40" width="23.75" style="3" customWidth="1"/>
    <col min="41" max="41" width="3.375" style="3" customWidth="1"/>
    <col min="42" max="42" width="64.75" style="3" customWidth="1"/>
    <col min="43" max="88" width="9" style="3" customWidth="1"/>
    <col min="89" max="16384" width="9" style="3"/>
  </cols>
  <sheetData>
    <row r="1" spans="3:37" ht="13.5" customHeight="1" x14ac:dyDescent="0.15">
      <c r="C1" s="3" t="s">
        <v>205</v>
      </c>
    </row>
    <row r="2" spans="3:37" ht="9.75" customHeight="1" x14ac:dyDescent="0.15"/>
    <row r="3" spans="3:37" ht="13.5" customHeight="1" x14ac:dyDescent="0.15">
      <c r="C3" s="551" t="s">
        <v>184</v>
      </c>
      <c r="D3" s="551"/>
      <c r="E3" s="551"/>
      <c r="F3" s="551"/>
      <c r="G3" s="551"/>
      <c r="H3" s="129"/>
      <c r="I3" s="129"/>
      <c r="J3" s="129"/>
      <c r="K3" s="129"/>
      <c r="O3" s="553" t="s">
        <v>168</v>
      </c>
      <c r="P3" s="553"/>
      <c r="Q3" s="553"/>
      <c r="R3" s="553"/>
      <c r="S3" s="553"/>
      <c r="T3" s="553"/>
      <c r="U3" s="553"/>
      <c r="V3" s="553"/>
      <c r="W3" s="553"/>
      <c r="X3" s="553"/>
      <c r="Y3" s="553"/>
      <c r="Z3" s="553"/>
      <c r="AA3" s="553"/>
      <c r="AB3" s="553"/>
      <c r="AC3" s="553"/>
    </row>
    <row r="4" spans="3:37" ht="13.5" customHeight="1" x14ac:dyDescent="0.15">
      <c r="C4" s="552"/>
      <c r="D4" s="552"/>
      <c r="E4" s="552"/>
      <c r="F4" s="552"/>
      <c r="G4" s="552"/>
      <c r="H4" s="130"/>
      <c r="I4" s="130"/>
      <c r="J4" s="130"/>
      <c r="K4" s="130"/>
      <c r="O4" s="554"/>
      <c r="P4" s="554"/>
      <c r="Q4" s="554"/>
      <c r="R4" s="554"/>
      <c r="S4" s="554"/>
      <c r="T4" s="554"/>
      <c r="U4" s="554"/>
      <c r="V4" s="554"/>
      <c r="W4" s="554"/>
      <c r="X4" s="554"/>
      <c r="Y4" s="554"/>
      <c r="Z4" s="554"/>
      <c r="AA4" s="554"/>
      <c r="AB4" s="554"/>
      <c r="AC4" s="554"/>
    </row>
    <row r="5" spans="3:37" ht="13.5" customHeight="1" x14ac:dyDescent="0.15">
      <c r="C5" s="576">
        <v>1</v>
      </c>
      <c r="D5" s="578" t="s">
        <v>36</v>
      </c>
      <c r="E5" s="578"/>
      <c r="F5" s="578"/>
      <c r="G5" s="412">
        <f>'様式第１１－２号'!S34</f>
        <v>0</v>
      </c>
      <c r="H5" s="412"/>
      <c r="I5" s="412"/>
      <c r="J5" s="412"/>
      <c r="K5" s="412"/>
      <c r="L5" s="412"/>
      <c r="M5" s="412"/>
      <c r="N5" s="413"/>
      <c r="O5" s="22"/>
      <c r="P5" s="414" t="s">
        <v>37</v>
      </c>
      <c r="Q5" s="414"/>
      <c r="R5" s="415"/>
      <c r="S5" s="415"/>
      <c r="T5" s="415"/>
      <c r="U5" s="415"/>
      <c r="V5" s="51" t="s">
        <v>38</v>
      </c>
      <c r="W5" s="416"/>
      <c r="X5" s="416"/>
      <c r="Y5" s="416"/>
      <c r="Z5" s="416"/>
      <c r="AA5" s="51" t="s">
        <v>39</v>
      </c>
      <c r="AB5" s="399"/>
      <c r="AC5" s="399"/>
      <c r="AD5" s="52"/>
      <c r="AE5" s="400" t="s">
        <v>40</v>
      </c>
      <c r="AF5" s="401"/>
      <c r="AG5" s="401"/>
      <c r="AH5" s="402"/>
      <c r="AI5" s="567">
        <f>'様式第１１－２号'!Q6</f>
        <v>0</v>
      </c>
      <c r="AJ5" s="568"/>
      <c r="AK5" s="569"/>
    </row>
    <row r="6" spans="3:37" ht="13.5" customHeight="1" x14ac:dyDescent="0.15">
      <c r="C6" s="577"/>
      <c r="D6" s="559" t="s">
        <v>41</v>
      </c>
      <c r="E6" s="559"/>
      <c r="F6" s="559"/>
      <c r="G6" s="406"/>
      <c r="H6" s="406"/>
      <c r="I6" s="406"/>
      <c r="J6" s="406"/>
      <c r="K6" s="406"/>
      <c r="L6" s="406"/>
      <c r="M6" s="406"/>
      <c r="N6" s="407"/>
      <c r="O6" s="23"/>
      <c r="P6" s="393" t="s">
        <v>42</v>
      </c>
      <c r="Q6" s="393"/>
      <c r="R6" s="408"/>
      <c r="S6" s="408"/>
      <c r="T6" s="408"/>
      <c r="U6" s="408"/>
      <c r="V6" s="393" t="s">
        <v>43</v>
      </c>
      <c r="W6" s="393"/>
      <c r="X6" s="408"/>
      <c r="Y6" s="408"/>
      <c r="Z6" s="408"/>
      <c r="AA6" s="408"/>
      <c r="AB6" s="408"/>
      <c r="AC6" s="408"/>
      <c r="AD6" s="53"/>
      <c r="AE6" s="403"/>
      <c r="AF6" s="404"/>
      <c r="AG6" s="404"/>
      <c r="AH6" s="405"/>
      <c r="AI6" s="570"/>
      <c r="AJ6" s="408"/>
      <c r="AK6" s="571"/>
    </row>
    <row r="7" spans="3:37" ht="13.5" customHeight="1" x14ac:dyDescent="0.15">
      <c r="C7" s="555">
        <v>2</v>
      </c>
      <c r="D7" s="390" t="s">
        <v>44</v>
      </c>
      <c r="E7" s="557"/>
      <c r="F7" s="558"/>
      <c r="G7" s="384">
        <f>'様式第１１－２号'!M18</f>
        <v>0</v>
      </c>
      <c r="H7" s="385"/>
      <c r="I7" s="385"/>
      <c r="J7" s="385"/>
      <c r="K7" s="385"/>
      <c r="L7" s="385"/>
      <c r="M7" s="385"/>
      <c r="N7" s="380" t="s">
        <v>9</v>
      </c>
      <c r="O7" s="381"/>
      <c r="P7" s="161">
        <v>3</v>
      </c>
      <c r="Q7" s="395" t="s">
        <v>45</v>
      </c>
      <c r="R7" s="396"/>
      <c r="S7" s="430"/>
      <c r="T7" s="397">
        <f>貸付日他!D4</f>
        <v>0</v>
      </c>
      <c r="U7" s="398"/>
      <c r="V7" s="398"/>
      <c r="W7" s="398"/>
      <c r="X7" s="395" t="s">
        <v>7</v>
      </c>
      <c r="Y7" s="430"/>
      <c r="Z7" s="162">
        <v>5</v>
      </c>
      <c r="AA7" s="385" t="s">
        <v>12</v>
      </c>
      <c r="AB7" s="380"/>
      <c r="AC7" s="381"/>
      <c r="AD7" s="409" t="s">
        <v>2</v>
      </c>
      <c r="AE7" s="431"/>
      <c r="AF7" s="148">
        <f>'様式第１１－２号'!O20</f>
        <v>0</v>
      </c>
      <c r="AG7" s="149" t="s">
        <v>13</v>
      </c>
      <c r="AH7" s="148">
        <f>'様式第１１－２号'!S20</f>
        <v>0</v>
      </c>
      <c r="AI7" s="149" t="s">
        <v>14</v>
      </c>
      <c r="AJ7" s="148">
        <f>'様式第１１－２号'!W20</f>
        <v>0</v>
      </c>
      <c r="AK7" s="138" t="s">
        <v>15</v>
      </c>
    </row>
    <row r="8" spans="3:37" ht="13.5" customHeight="1" x14ac:dyDescent="0.15">
      <c r="C8" s="556"/>
      <c r="D8" s="559"/>
      <c r="E8" s="559"/>
      <c r="F8" s="560"/>
      <c r="G8" s="386"/>
      <c r="H8" s="387"/>
      <c r="I8" s="387"/>
      <c r="J8" s="387"/>
      <c r="K8" s="387"/>
      <c r="L8" s="387"/>
      <c r="M8" s="387"/>
      <c r="N8" s="382"/>
      <c r="O8" s="383"/>
      <c r="P8" s="163">
        <v>4</v>
      </c>
      <c r="Q8" s="350" t="s">
        <v>46</v>
      </c>
      <c r="R8" s="432"/>
      <c r="S8" s="432"/>
      <c r="T8" s="433" t="str">
        <f>IF('様式第１１－２号'!V18="設備資金","設備資金","運転資金")</f>
        <v>運転資金</v>
      </c>
      <c r="U8" s="434"/>
      <c r="V8" s="434"/>
      <c r="W8" s="434"/>
      <c r="X8" s="434"/>
      <c r="Y8" s="435"/>
      <c r="Z8" s="161">
        <v>6</v>
      </c>
      <c r="AA8" s="423" t="s">
        <v>32</v>
      </c>
      <c r="AB8" s="424"/>
      <c r="AC8" s="425"/>
      <c r="AD8" s="436" t="s">
        <v>2</v>
      </c>
      <c r="AE8" s="396"/>
      <c r="AF8" s="150">
        <f>'様式第１１－２号'!O21</f>
        <v>0</v>
      </c>
      <c r="AG8" s="147" t="s">
        <v>13</v>
      </c>
      <c r="AH8" s="150">
        <f>'様式第１１－２号'!S21</f>
        <v>0</v>
      </c>
      <c r="AI8" s="147" t="s">
        <v>14</v>
      </c>
      <c r="AJ8" s="150">
        <f>'様式第１１－２号'!W21</f>
        <v>0</v>
      </c>
      <c r="AK8" s="164" t="s">
        <v>15</v>
      </c>
    </row>
    <row r="9" spans="3:37" ht="69" customHeight="1" x14ac:dyDescent="0.15">
      <c r="C9" s="56">
        <v>7</v>
      </c>
      <c r="D9" s="580" t="s">
        <v>47</v>
      </c>
      <c r="E9" s="581"/>
      <c r="F9" s="582"/>
      <c r="G9" s="58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4"/>
    </row>
    <row r="10" spans="3:37" ht="69" customHeight="1" x14ac:dyDescent="0.15">
      <c r="C10" s="54">
        <v>8</v>
      </c>
      <c r="D10" s="564" t="s">
        <v>33</v>
      </c>
      <c r="E10" s="565"/>
      <c r="F10" s="566"/>
      <c r="G10" s="420"/>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2"/>
    </row>
    <row r="11" spans="3:37" ht="13.5" customHeight="1" x14ac:dyDescent="0.15">
      <c r="C11" s="57">
        <v>9</v>
      </c>
      <c r="D11" s="572" t="s">
        <v>48</v>
      </c>
      <c r="E11" s="573"/>
      <c r="F11" s="573"/>
      <c r="G11" s="573"/>
      <c r="H11" s="573"/>
      <c r="I11" s="58" t="s">
        <v>49</v>
      </c>
      <c r="J11" s="151"/>
      <c r="K11" s="59" t="s">
        <v>14</v>
      </c>
      <c r="L11" s="151"/>
      <c r="M11" s="561" t="s">
        <v>50</v>
      </c>
      <c r="N11" s="574"/>
      <c r="O11" s="3" t="s">
        <v>51</v>
      </c>
      <c r="P11" s="572"/>
      <c r="Q11" s="573"/>
      <c r="R11" s="573"/>
      <c r="S11" s="573"/>
      <c r="T11" s="573"/>
      <c r="U11" s="573"/>
      <c r="V11" s="573"/>
      <c r="W11" s="573"/>
      <c r="X11" s="573"/>
      <c r="Y11" s="573"/>
      <c r="Z11" s="573"/>
      <c r="AA11" s="573"/>
      <c r="AB11" s="573"/>
      <c r="AC11" s="573"/>
      <c r="AD11" s="573"/>
      <c r="AE11" s="573"/>
      <c r="AF11" s="573"/>
      <c r="AG11" s="573"/>
      <c r="AH11" s="573"/>
      <c r="AI11" s="573"/>
      <c r="AJ11" s="573"/>
      <c r="AK11" s="575"/>
    </row>
    <row r="12" spans="3:37" ht="13.5" customHeight="1" x14ac:dyDescent="0.15">
      <c r="C12" s="579" t="s">
        <v>180</v>
      </c>
      <c r="D12" s="562"/>
      <c r="E12" s="562"/>
      <c r="F12" s="562"/>
      <c r="G12" s="562"/>
      <c r="H12" s="562"/>
      <c r="I12" s="562"/>
      <c r="J12" s="562"/>
      <c r="K12" s="562"/>
      <c r="L12" s="579" t="s">
        <v>52</v>
      </c>
      <c r="M12" s="562"/>
      <c r="N12" s="562"/>
      <c r="O12" s="563"/>
      <c r="P12" s="561" t="s">
        <v>171</v>
      </c>
      <c r="Q12" s="562"/>
      <c r="R12" s="562"/>
      <c r="S12" s="562"/>
      <c r="T12" s="562"/>
      <c r="U12" s="562"/>
      <c r="V12" s="562"/>
      <c r="W12" s="562"/>
      <c r="X12" s="562"/>
      <c r="Y12" s="579" t="s">
        <v>172</v>
      </c>
      <c r="Z12" s="562"/>
      <c r="AA12" s="562"/>
      <c r="AB12" s="562"/>
      <c r="AC12" s="562"/>
      <c r="AD12" s="562"/>
      <c r="AE12" s="562"/>
      <c r="AF12" s="563"/>
      <c r="AG12" s="561" t="s">
        <v>173</v>
      </c>
      <c r="AH12" s="562"/>
      <c r="AI12" s="562"/>
      <c r="AJ12" s="562"/>
      <c r="AK12" s="563"/>
    </row>
    <row r="13" spans="3:37" ht="13.5" customHeight="1" x14ac:dyDescent="0.15">
      <c r="C13" s="448" t="s">
        <v>54</v>
      </c>
      <c r="D13" s="449"/>
      <c r="E13" s="449"/>
      <c r="F13" s="449"/>
      <c r="G13" s="449"/>
      <c r="H13" s="449"/>
      <c r="I13" s="449"/>
      <c r="J13" s="449"/>
      <c r="K13" s="449"/>
      <c r="L13" s="450"/>
      <c r="M13" s="452" t="s">
        <v>55</v>
      </c>
      <c r="N13" s="454"/>
      <c r="O13" s="437" t="s">
        <v>56</v>
      </c>
      <c r="P13" s="439"/>
      <c r="Q13" s="439"/>
      <c r="R13" s="439"/>
      <c r="S13" s="439"/>
      <c r="T13" s="439"/>
      <c r="U13" s="439"/>
      <c r="V13" s="439"/>
      <c r="W13" s="441" t="s">
        <v>7</v>
      </c>
      <c r="X13" s="347"/>
      <c r="Y13" s="384" t="s">
        <v>57</v>
      </c>
      <c r="Z13" s="380"/>
      <c r="AA13" s="151"/>
      <c r="AB13" s="10" t="s">
        <v>13</v>
      </c>
      <c r="AC13" s="151"/>
      <c r="AD13" s="10" t="s">
        <v>14</v>
      </c>
      <c r="AE13" s="151"/>
      <c r="AF13" s="154" t="s">
        <v>15</v>
      </c>
      <c r="AG13" s="442"/>
      <c r="AH13" s="443"/>
      <c r="AI13" s="443"/>
      <c r="AJ13" s="443"/>
      <c r="AK13" s="444"/>
    </row>
    <row r="14" spans="3:37" ht="13.5" customHeight="1" x14ac:dyDescent="0.15">
      <c r="C14" s="410"/>
      <c r="D14" s="445"/>
      <c r="E14" s="445"/>
      <c r="F14" s="445"/>
      <c r="G14" s="445"/>
      <c r="H14" s="445"/>
      <c r="I14" s="445"/>
      <c r="J14" s="445"/>
      <c r="K14" s="445"/>
      <c r="L14" s="451"/>
      <c r="M14" s="453"/>
      <c r="N14" s="455"/>
      <c r="O14" s="438"/>
      <c r="P14" s="440"/>
      <c r="Q14" s="440"/>
      <c r="R14" s="440"/>
      <c r="S14" s="440"/>
      <c r="T14" s="440"/>
      <c r="U14" s="440"/>
      <c r="V14" s="440"/>
      <c r="W14" s="327"/>
      <c r="X14" s="327"/>
      <c r="Y14" s="386" t="s">
        <v>58</v>
      </c>
      <c r="Z14" s="382"/>
      <c r="AA14" s="155"/>
      <c r="AB14" s="156" t="s">
        <v>13</v>
      </c>
      <c r="AC14" s="155"/>
      <c r="AD14" s="156" t="s">
        <v>14</v>
      </c>
      <c r="AE14" s="155"/>
      <c r="AF14" s="157" t="s">
        <v>15</v>
      </c>
      <c r="AG14" s="445"/>
      <c r="AH14" s="445"/>
      <c r="AI14" s="445"/>
      <c r="AJ14" s="445"/>
      <c r="AK14" s="446"/>
    </row>
    <row r="15" spans="3:37" ht="13.5" customHeight="1" x14ac:dyDescent="0.15">
      <c r="C15" s="409" t="s">
        <v>59</v>
      </c>
      <c r="D15" s="449"/>
      <c r="E15" s="449"/>
      <c r="F15" s="449"/>
      <c r="G15" s="449"/>
      <c r="H15" s="449"/>
      <c r="I15" s="449"/>
      <c r="J15" s="449"/>
      <c r="K15" s="449"/>
      <c r="L15" s="450"/>
      <c r="M15" s="452" t="s">
        <v>60</v>
      </c>
      <c r="N15" s="454"/>
      <c r="O15" s="456" t="s">
        <v>61</v>
      </c>
      <c r="P15" s="439"/>
      <c r="Q15" s="439"/>
      <c r="R15" s="439"/>
      <c r="S15" s="439"/>
      <c r="T15" s="439"/>
      <c r="U15" s="439"/>
      <c r="V15" s="439"/>
      <c r="W15" s="441" t="s">
        <v>7</v>
      </c>
      <c r="X15" s="347"/>
      <c r="Y15" s="384" t="s">
        <v>57</v>
      </c>
      <c r="Z15" s="380"/>
      <c r="AA15" s="151"/>
      <c r="AB15" s="10" t="s">
        <v>13</v>
      </c>
      <c r="AC15" s="151"/>
      <c r="AD15" s="10" t="s">
        <v>14</v>
      </c>
      <c r="AE15" s="151"/>
      <c r="AF15" s="154" t="s">
        <v>15</v>
      </c>
      <c r="AG15" s="442"/>
      <c r="AH15" s="443"/>
      <c r="AI15" s="443"/>
      <c r="AJ15" s="443"/>
      <c r="AK15" s="444"/>
    </row>
    <row r="16" spans="3:37" ht="13.5" customHeight="1" x14ac:dyDescent="0.15">
      <c r="C16" s="410"/>
      <c r="D16" s="445"/>
      <c r="E16" s="445"/>
      <c r="F16" s="445"/>
      <c r="G16" s="445"/>
      <c r="H16" s="445"/>
      <c r="I16" s="445"/>
      <c r="J16" s="445"/>
      <c r="K16" s="445"/>
      <c r="L16" s="451"/>
      <c r="M16" s="453"/>
      <c r="N16" s="455"/>
      <c r="O16" s="438"/>
      <c r="P16" s="440"/>
      <c r="Q16" s="440"/>
      <c r="R16" s="440"/>
      <c r="S16" s="440"/>
      <c r="T16" s="440"/>
      <c r="U16" s="440"/>
      <c r="V16" s="440"/>
      <c r="W16" s="327"/>
      <c r="X16" s="327"/>
      <c r="Y16" s="386" t="s">
        <v>58</v>
      </c>
      <c r="Z16" s="382"/>
      <c r="AA16" s="155"/>
      <c r="AB16" s="156" t="s">
        <v>13</v>
      </c>
      <c r="AC16" s="155"/>
      <c r="AD16" s="156" t="s">
        <v>14</v>
      </c>
      <c r="AE16" s="155"/>
      <c r="AF16" s="157" t="s">
        <v>15</v>
      </c>
      <c r="AG16" s="445"/>
      <c r="AH16" s="445"/>
      <c r="AI16" s="445"/>
      <c r="AJ16" s="445"/>
      <c r="AK16" s="446"/>
    </row>
    <row r="17" spans="3:37" ht="13.5" customHeight="1" x14ac:dyDescent="0.15">
      <c r="C17" s="287" t="s">
        <v>62</v>
      </c>
      <c r="D17" s="449"/>
      <c r="E17" s="449"/>
      <c r="F17" s="449"/>
      <c r="G17" s="449"/>
      <c r="H17" s="449"/>
      <c r="I17" s="449"/>
      <c r="J17" s="449"/>
      <c r="K17" s="449"/>
      <c r="L17" s="450"/>
      <c r="M17" s="452" t="s">
        <v>60</v>
      </c>
      <c r="N17" s="454"/>
      <c r="O17" s="456" t="s">
        <v>61</v>
      </c>
      <c r="P17" s="439"/>
      <c r="Q17" s="439"/>
      <c r="R17" s="439"/>
      <c r="S17" s="439"/>
      <c r="T17" s="439"/>
      <c r="U17" s="439"/>
      <c r="V17" s="439"/>
      <c r="W17" s="441" t="s">
        <v>7</v>
      </c>
      <c r="X17" s="441"/>
      <c r="Y17" s="384" t="s">
        <v>57</v>
      </c>
      <c r="Z17" s="380"/>
      <c r="AA17" s="151"/>
      <c r="AB17" s="10" t="s">
        <v>13</v>
      </c>
      <c r="AC17" s="151"/>
      <c r="AD17" s="10" t="s">
        <v>14</v>
      </c>
      <c r="AE17" s="151"/>
      <c r="AF17" s="154" t="s">
        <v>15</v>
      </c>
      <c r="AG17" s="442"/>
      <c r="AH17" s="443"/>
      <c r="AI17" s="443"/>
      <c r="AJ17" s="443"/>
      <c r="AK17" s="444"/>
    </row>
    <row r="18" spans="3:37" ht="13.5" customHeight="1" x14ac:dyDescent="0.15">
      <c r="C18" s="410"/>
      <c r="D18" s="445"/>
      <c r="E18" s="445"/>
      <c r="F18" s="445"/>
      <c r="G18" s="445"/>
      <c r="H18" s="445"/>
      <c r="I18" s="445"/>
      <c r="J18" s="445"/>
      <c r="K18" s="445"/>
      <c r="L18" s="451"/>
      <c r="M18" s="453"/>
      <c r="N18" s="455"/>
      <c r="O18" s="438"/>
      <c r="P18" s="440"/>
      <c r="Q18" s="440"/>
      <c r="R18" s="440"/>
      <c r="S18" s="440"/>
      <c r="T18" s="440"/>
      <c r="U18" s="440"/>
      <c r="V18" s="440"/>
      <c r="W18" s="327"/>
      <c r="X18" s="327"/>
      <c r="Y18" s="386" t="s">
        <v>58</v>
      </c>
      <c r="Z18" s="382"/>
      <c r="AA18" s="155"/>
      <c r="AB18" s="156" t="s">
        <v>13</v>
      </c>
      <c r="AC18" s="155"/>
      <c r="AD18" s="156" t="s">
        <v>14</v>
      </c>
      <c r="AE18" s="155"/>
      <c r="AF18" s="157" t="s">
        <v>15</v>
      </c>
      <c r="AG18" s="445"/>
      <c r="AH18" s="445"/>
      <c r="AI18" s="445"/>
      <c r="AJ18" s="445"/>
      <c r="AK18" s="446"/>
    </row>
    <row r="19" spans="3:37" ht="13.5" customHeight="1" x14ac:dyDescent="0.15">
      <c r="C19" s="287" t="s">
        <v>63</v>
      </c>
      <c r="D19" s="449"/>
      <c r="E19" s="449"/>
      <c r="F19" s="449"/>
      <c r="G19" s="449"/>
      <c r="H19" s="449"/>
      <c r="I19" s="449"/>
      <c r="J19" s="449"/>
      <c r="K19" s="449"/>
      <c r="L19" s="450"/>
      <c r="M19" s="452" t="s">
        <v>60</v>
      </c>
      <c r="N19" s="454"/>
      <c r="O19" s="456" t="s">
        <v>61</v>
      </c>
      <c r="P19" s="439"/>
      <c r="Q19" s="439"/>
      <c r="R19" s="439"/>
      <c r="S19" s="439"/>
      <c r="T19" s="439"/>
      <c r="U19" s="439"/>
      <c r="V19" s="439"/>
      <c r="W19" s="441" t="s">
        <v>7</v>
      </c>
      <c r="X19" s="441"/>
      <c r="Y19" s="384" t="s">
        <v>57</v>
      </c>
      <c r="Z19" s="380"/>
      <c r="AA19" s="151"/>
      <c r="AB19" s="10" t="s">
        <v>13</v>
      </c>
      <c r="AC19" s="151"/>
      <c r="AD19" s="10" t="s">
        <v>14</v>
      </c>
      <c r="AE19" s="151"/>
      <c r="AF19" s="154" t="s">
        <v>15</v>
      </c>
      <c r="AG19" s="442"/>
      <c r="AH19" s="443"/>
      <c r="AI19" s="443"/>
      <c r="AJ19" s="443"/>
      <c r="AK19" s="444"/>
    </row>
    <row r="20" spans="3:37" ht="13.5" customHeight="1" x14ac:dyDescent="0.15">
      <c r="C20" s="410"/>
      <c r="D20" s="445"/>
      <c r="E20" s="445"/>
      <c r="F20" s="445"/>
      <c r="G20" s="445"/>
      <c r="H20" s="445"/>
      <c r="I20" s="445"/>
      <c r="J20" s="445"/>
      <c r="K20" s="445"/>
      <c r="L20" s="451"/>
      <c r="M20" s="453"/>
      <c r="N20" s="455"/>
      <c r="O20" s="438"/>
      <c r="P20" s="440"/>
      <c r="Q20" s="440"/>
      <c r="R20" s="440"/>
      <c r="S20" s="440"/>
      <c r="T20" s="440"/>
      <c r="U20" s="440"/>
      <c r="V20" s="440"/>
      <c r="W20" s="327"/>
      <c r="X20" s="327"/>
      <c r="Y20" s="386" t="s">
        <v>58</v>
      </c>
      <c r="Z20" s="382"/>
      <c r="AA20" s="155"/>
      <c r="AB20" s="156" t="s">
        <v>13</v>
      </c>
      <c r="AC20" s="155"/>
      <c r="AD20" s="156" t="s">
        <v>14</v>
      </c>
      <c r="AE20" s="155"/>
      <c r="AF20" s="157" t="s">
        <v>15</v>
      </c>
      <c r="AG20" s="445"/>
      <c r="AH20" s="445"/>
      <c r="AI20" s="445"/>
      <c r="AJ20" s="445"/>
      <c r="AK20" s="446"/>
    </row>
    <row r="21" spans="3:37" ht="13.5" customHeight="1" x14ac:dyDescent="0.15">
      <c r="C21" s="287" t="s">
        <v>64</v>
      </c>
      <c r="D21" s="449"/>
      <c r="E21" s="449"/>
      <c r="F21" s="449"/>
      <c r="G21" s="449"/>
      <c r="H21" s="449"/>
      <c r="I21" s="449"/>
      <c r="J21" s="449"/>
      <c r="K21" s="449"/>
      <c r="L21" s="450"/>
      <c r="M21" s="452" t="s">
        <v>60</v>
      </c>
      <c r="N21" s="454"/>
      <c r="O21" s="456" t="s">
        <v>61</v>
      </c>
      <c r="P21" s="439"/>
      <c r="Q21" s="439"/>
      <c r="R21" s="439"/>
      <c r="S21" s="439"/>
      <c r="T21" s="439"/>
      <c r="U21" s="439"/>
      <c r="V21" s="439"/>
      <c r="W21" s="441" t="s">
        <v>7</v>
      </c>
      <c r="X21" s="441"/>
      <c r="Y21" s="384" t="s">
        <v>57</v>
      </c>
      <c r="Z21" s="380"/>
      <c r="AA21" s="151"/>
      <c r="AB21" s="10" t="s">
        <v>13</v>
      </c>
      <c r="AC21" s="151"/>
      <c r="AD21" s="10" t="s">
        <v>14</v>
      </c>
      <c r="AE21" s="151"/>
      <c r="AF21" s="154" t="s">
        <v>15</v>
      </c>
      <c r="AG21" s="442"/>
      <c r="AH21" s="443"/>
      <c r="AI21" s="443"/>
      <c r="AJ21" s="443"/>
      <c r="AK21" s="444"/>
    </row>
    <row r="22" spans="3:37" ht="13.5" customHeight="1" x14ac:dyDescent="0.15">
      <c r="C22" s="410"/>
      <c r="D22" s="445"/>
      <c r="E22" s="445"/>
      <c r="F22" s="445"/>
      <c r="G22" s="445"/>
      <c r="H22" s="445"/>
      <c r="I22" s="445"/>
      <c r="J22" s="445"/>
      <c r="K22" s="445"/>
      <c r="L22" s="451"/>
      <c r="M22" s="453"/>
      <c r="N22" s="455"/>
      <c r="O22" s="438"/>
      <c r="P22" s="440"/>
      <c r="Q22" s="440"/>
      <c r="R22" s="440"/>
      <c r="S22" s="440"/>
      <c r="T22" s="440"/>
      <c r="U22" s="440"/>
      <c r="V22" s="440"/>
      <c r="W22" s="327"/>
      <c r="X22" s="327"/>
      <c r="Y22" s="386" t="s">
        <v>58</v>
      </c>
      <c r="Z22" s="382"/>
      <c r="AA22" s="155"/>
      <c r="AB22" s="156" t="s">
        <v>13</v>
      </c>
      <c r="AC22" s="155"/>
      <c r="AD22" s="156" t="s">
        <v>14</v>
      </c>
      <c r="AE22" s="155"/>
      <c r="AF22" s="157" t="s">
        <v>15</v>
      </c>
      <c r="AG22" s="445"/>
      <c r="AH22" s="445"/>
      <c r="AI22" s="445"/>
      <c r="AJ22" s="445"/>
      <c r="AK22" s="446"/>
    </row>
    <row r="23" spans="3:37" ht="13.5" customHeight="1" x14ac:dyDescent="0.15">
      <c r="C23" s="287" t="s">
        <v>65</v>
      </c>
      <c r="D23" s="449"/>
      <c r="E23" s="449"/>
      <c r="F23" s="449"/>
      <c r="G23" s="449"/>
      <c r="H23" s="449"/>
      <c r="I23" s="449"/>
      <c r="J23" s="449"/>
      <c r="K23" s="449"/>
      <c r="L23" s="450"/>
      <c r="M23" s="452" t="s">
        <v>60</v>
      </c>
      <c r="N23" s="454"/>
      <c r="O23" s="456" t="s">
        <v>61</v>
      </c>
      <c r="P23" s="439"/>
      <c r="Q23" s="439"/>
      <c r="R23" s="439"/>
      <c r="S23" s="439"/>
      <c r="T23" s="439"/>
      <c r="U23" s="439"/>
      <c r="V23" s="439"/>
      <c r="W23" s="441" t="s">
        <v>7</v>
      </c>
      <c r="X23" s="441"/>
      <c r="Y23" s="384" t="s">
        <v>57</v>
      </c>
      <c r="Z23" s="380"/>
      <c r="AA23" s="158"/>
      <c r="AB23" s="159" t="s">
        <v>13</v>
      </c>
      <c r="AC23" s="158"/>
      <c r="AD23" s="159" t="s">
        <v>14</v>
      </c>
      <c r="AE23" s="158"/>
      <c r="AF23" s="160" t="s">
        <v>15</v>
      </c>
      <c r="AG23" s="442"/>
      <c r="AH23" s="443"/>
      <c r="AI23" s="443"/>
      <c r="AJ23" s="443"/>
      <c r="AK23" s="444"/>
    </row>
    <row r="24" spans="3:37" ht="13.5" customHeight="1" x14ac:dyDescent="0.15">
      <c r="C24" s="410"/>
      <c r="D24" s="445"/>
      <c r="E24" s="445"/>
      <c r="F24" s="445"/>
      <c r="G24" s="445"/>
      <c r="H24" s="445"/>
      <c r="I24" s="445"/>
      <c r="J24" s="445"/>
      <c r="K24" s="445"/>
      <c r="L24" s="451"/>
      <c r="M24" s="453"/>
      <c r="N24" s="455"/>
      <c r="O24" s="438"/>
      <c r="P24" s="440"/>
      <c r="Q24" s="440"/>
      <c r="R24" s="440"/>
      <c r="S24" s="440"/>
      <c r="T24" s="440"/>
      <c r="U24" s="440"/>
      <c r="V24" s="440"/>
      <c r="W24" s="327"/>
      <c r="X24" s="327"/>
      <c r="Y24" s="386" t="s">
        <v>58</v>
      </c>
      <c r="Z24" s="382"/>
      <c r="AA24" s="155"/>
      <c r="AB24" s="156" t="s">
        <v>13</v>
      </c>
      <c r="AC24" s="155"/>
      <c r="AD24" s="156" t="s">
        <v>14</v>
      </c>
      <c r="AE24" s="155"/>
      <c r="AF24" s="157" t="s">
        <v>15</v>
      </c>
      <c r="AG24" s="445"/>
      <c r="AH24" s="445"/>
      <c r="AI24" s="445"/>
      <c r="AJ24" s="445"/>
      <c r="AK24" s="446"/>
    </row>
    <row r="25" spans="3:37" ht="13.5" customHeight="1" x14ac:dyDescent="0.15">
      <c r="C25" s="447" t="s">
        <v>181</v>
      </c>
      <c r="D25" s="428"/>
      <c r="E25" s="428"/>
      <c r="F25" s="428"/>
      <c r="G25" s="428"/>
      <c r="H25" s="428"/>
      <c r="I25" s="428"/>
      <c r="J25" s="428"/>
      <c r="K25" s="428"/>
      <c r="L25" s="428"/>
      <c r="M25" s="428"/>
      <c r="N25" s="428"/>
      <c r="O25" s="428"/>
      <c r="P25" s="397">
        <f>SUM(P13:V24)</f>
        <v>0</v>
      </c>
      <c r="Q25" s="457"/>
      <c r="R25" s="457"/>
      <c r="S25" s="457"/>
      <c r="T25" s="457"/>
      <c r="U25" s="457"/>
      <c r="V25" s="457"/>
      <c r="W25" s="458" t="s">
        <v>7</v>
      </c>
      <c r="X25" s="459"/>
      <c r="Y25" s="460"/>
      <c r="Z25" s="461"/>
      <c r="AA25" s="461"/>
      <c r="AB25" s="461"/>
      <c r="AC25" s="461"/>
      <c r="AD25" s="461"/>
      <c r="AE25" s="461"/>
      <c r="AF25" s="461"/>
      <c r="AG25" s="461"/>
      <c r="AH25" s="461"/>
      <c r="AI25" s="461"/>
      <c r="AJ25" s="461"/>
      <c r="AK25" s="462"/>
    </row>
    <row r="26" spans="3:37" ht="13.5" customHeight="1" x14ac:dyDescent="0.15">
      <c r="C26" s="447" t="s">
        <v>66</v>
      </c>
      <c r="D26" s="428"/>
      <c r="E26" s="428"/>
      <c r="F26" s="428"/>
      <c r="G26" s="428"/>
      <c r="H26" s="428"/>
      <c r="I26" s="428"/>
      <c r="J26" s="428"/>
      <c r="K26" s="428"/>
      <c r="L26" s="428"/>
      <c r="M26" s="428"/>
      <c r="N26" s="428"/>
      <c r="O26" s="428"/>
      <c r="P26" s="468"/>
      <c r="Q26" s="469"/>
      <c r="R26" s="469"/>
      <c r="S26" s="469"/>
      <c r="T26" s="469"/>
      <c r="U26" s="469"/>
      <c r="V26" s="469"/>
      <c r="W26" s="458" t="s">
        <v>7</v>
      </c>
      <c r="X26" s="459"/>
      <c r="Y26" s="463"/>
      <c r="Z26" s="464"/>
      <c r="AA26" s="464"/>
      <c r="AB26" s="464"/>
      <c r="AC26" s="464"/>
      <c r="AD26" s="464"/>
      <c r="AE26" s="464"/>
      <c r="AF26" s="464"/>
      <c r="AG26" s="464"/>
      <c r="AH26" s="464"/>
      <c r="AI26" s="464"/>
      <c r="AJ26" s="464"/>
      <c r="AK26" s="465"/>
    </row>
    <row r="27" spans="3:37" ht="13.5" customHeight="1" x14ac:dyDescent="0.15">
      <c r="C27" s="60">
        <v>10</v>
      </c>
      <c r="D27" s="606" t="s">
        <v>107</v>
      </c>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607" t="s">
        <v>68</v>
      </c>
      <c r="AH27" s="608"/>
      <c r="AI27" s="608"/>
      <c r="AJ27" s="608"/>
      <c r="AK27" s="609"/>
    </row>
    <row r="28" spans="3:37" ht="12" customHeight="1" x14ac:dyDescent="0.15">
      <c r="C28" s="588" t="s">
        <v>175</v>
      </c>
      <c r="D28" s="589"/>
      <c r="E28" s="589"/>
      <c r="F28" s="589"/>
      <c r="G28" s="589"/>
      <c r="H28" s="589"/>
      <c r="I28" s="590"/>
      <c r="J28" s="591" t="s">
        <v>69</v>
      </c>
      <c r="K28" s="592"/>
      <c r="L28" s="592"/>
      <c r="M28" s="593"/>
      <c r="N28" s="591" t="s">
        <v>70</v>
      </c>
      <c r="O28" s="592"/>
      <c r="P28" s="592"/>
      <c r="Q28" s="593"/>
      <c r="R28" s="591" t="s">
        <v>71</v>
      </c>
      <c r="S28" s="592"/>
      <c r="T28" s="592"/>
      <c r="U28" s="593"/>
      <c r="V28" s="61"/>
      <c r="W28" s="597">
        <f>'様式第１１－２号'!S20</f>
        <v>0</v>
      </c>
      <c r="X28" s="589"/>
      <c r="Y28" s="145" t="s">
        <v>128</v>
      </c>
      <c r="Z28" s="576">
        <f>IF($W$28="","",(IF($W$28=12,1,$W$28+1)))</f>
        <v>1</v>
      </c>
      <c r="AA28" s="592"/>
      <c r="AB28" s="610" t="s">
        <v>126</v>
      </c>
      <c r="AC28" s="576">
        <f>IF($Z$28="","",(IF($Z$28=12,1,$Z$28+1)))</f>
        <v>2</v>
      </c>
      <c r="AD28" s="592"/>
      <c r="AE28" s="611" t="s">
        <v>126</v>
      </c>
      <c r="AF28" s="576">
        <f>IF($AC$28="","",(IF($AC$28=12,1,$AC$28+1)))</f>
        <v>3</v>
      </c>
      <c r="AG28" s="592"/>
      <c r="AH28" s="610" t="s">
        <v>126</v>
      </c>
      <c r="AI28" s="588" t="s">
        <v>173</v>
      </c>
      <c r="AJ28" s="592"/>
      <c r="AK28" s="593"/>
    </row>
    <row r="29" spans="3:37" ht="12" customHeight="1" x14ac:dyDescent="0.15">
      <c r="C29" s="289"/>
      <c r="D29" s="296"/>
      <c r="E29" s="296"/>
      <c r="F29" s="296"/>
      <c r="G29" s="296"/>
      <c r="H29" s="296"/>
      <c r="I29" s="297"/>
      <c r="J29" s="289"/>
      <c r="K29" s="296"/>
      <c r="L29" s="296"/>
      <c r="M29" s="297"/>
      <c r="N29" s="289"/>
      <c r="O29" s="296"/>
      <c r="P29" s="296"/>
      <c r="Q29" s="297"/>
      <c r="R29" s="289"/>
      <c r="S29" s="296"/>
      <c r="T29" s="296"/>
      <c r="U29" s="297"/>
      <c r="V29" s="594" t="s">
        <v>127</v>
      </c>
      <c r="W29" s="595"/>
      <c r="X29" s="595"/>
      <c r="Y29" s="596"/>
      <c r="Z29" s="577"/>
      <c r="AA29" s="595"/>
      <c r="AB29" s="297"/>
      <c r="AC29" s="577"/>
      <c r="AD29" s="595"/>
      <c r="AE29" s="296"/>
      <c r="AF29" s="577"/>
      <c r="AG29" s="595"/>
      <c r="AH29" s="297"/>
      <c r="AI29" s="612"/>
      <c r="AJ29" s="613"/>
      <c r="AK29" s="614"/>
    </row>
    <row r="30" spans="3:37" ht="13.5" customHeight="1" x14ac:dyDescent="0.15">
      <c r="C30" s="584" t="s">
        <v>72</v>
      </c>
      <c r="D30" s="62" t="s">
        <v>108</v>
      </c>
      <c r="E30" s="564" t="s">
        <v>74</v>
      </c>
      <c r="F30" s="565"/>
      <c r="G30" s="565"/>
      <c r="H30" s="565"/>
      <c r="I30" s="566"/>
      <c r="J30" s="587"/>
      <c r="K30" s="528"/>
      <c r="L30" s="528"/>
      <c r="M30" s="529"/>
      <c r="N30" s="63" t="s">
        <v>109</v>
      </c>
      <c r="O30" s="480">
        <f>K52</f>
        <v>0</v>
      </c>
      <c r="P30" s="480"/>
      <c r="Q30" s="481"/>
      <c r="R30" s="63" t="s">
        <v>109</v>
      </c>
      <c r="S30" s="480">
        <f>K52</f>
        <v>0</v>
      </c>
      <c r="T30" s="480"/>
      <c r="U30" s="481"/>
      <c r="V30" s="587"/>
      <c r="W30" s="528"/>
      <c r="X30" s="528"/>
      <c r="Y30" s="529"/>
      <c r="Z30" s="615"/>
      <c r="AA30" s="616"/>
      <c r="AB30" s="616"/>
      <c r="AC30" s="615"/>
      <c r="AD30" s="616"/>
      <c r="AE30" s="616"/>
      <c r="AF30" s="615"/>
      <c r="AG30" s="616"/>
      <c r="AH30" s="616"/>
      <c r="AI30" s="371"/>
      <c r="AJ30" s="372"/>
      <c r="AK30" s="373"/>
    </row>
    <row r="31" spans="3:37" ht="13.5" customHeight="1" x14ac:dyDescent="0.15">
      <c r="C31" s="585"/>
      <c r="D31" s="64" t="s">
        <v>76</v>
      </c>
      <c r="E31" s="600" t="s">
        <v>110</v>
      </c>
      <c r="F31" s="601"/>
      <c r="G31" s="601"/>
      <c r="H31" s="601"/>
      <c r="I31" s="601"/>
      <c r="J31" s="587"/>
      <c r="K31" s="528"/>
      <c r="L31" s="528"/>
      <c r="M31" s="529"/>
      <c r="N31" s="604"/>
      <c r="O31" s="605"/>
      <c r="P31" s="605"/>
      <c r="Q31" s="605"/>
      <c r="R31" s="604"/>
      <c r="S31" s="605"/>
      <c r="T31" s="605"/>
      <c r="U31" s="605"/>
      <c r="V31" s="587"/>
      <c r="W31" s="528"/>
      <c r="X31" s="528"/>
      <c r="Y31" s="529"/>
      <c r="Z31" s="604"/>
      <c r="AA31" s="605"/>
      <c r="AB31" s="605"/>
      <c r="AC31" s="604"/>
      <c r="AD31" s="605"/>
      <c r="AE31" s="605"/>
      <c r="AF31" s="604"/>
      <c r="AG31" s="605"/>
      <c r="AH31" s="605"/>
      <c r="AI31" s="374"/>
      <c r="AJ31" s="375"/>
      <c r="AK31" s="376"/>
    </row>
    <row r="32" spans="3:37" ht="13.5" customHeight="1" x14ac:dyDescent="0.15">
      <c r="C32" s="585"/>
      <c r="D32" s="64" t="s">
        <v>111</v>
      </c>
      <c r="E32" s="564" t="s">
        <v>112</v>
      </c>
      <c r="F32" s="565"/>
      <c r="G32" s="565"/>
      <c r="H32" s="565"/>
      <c r="I32" s="566"/>
      <c r="J32" s="587"/>
      <c r="K32" s="528"/>
      <c r="L32" s="528"/>
      <c r="M32" s="529"/>
      <c r="N32" s="604"/>
      <c r="O32" s="605"/>
      <c r="P32" s="605"/>
      <c r="Q32" s="605"/>
      <c r="R32" s="604"/>
      <c r="S32" s="605"/>
      <c r="T32" s="605"/>
      <c r="U32" s="605"/>
      <c r="V32" s="587"/>
      <c r="W32" s="528"/>
      <c r="X32" s="528"/>
      <c r="Y32" s="529"/>
      <c r="Z32" s="604"/>
      <c r="AA32" s="605"/>
      <c r="AB32" s="605"/>
      <c r="AC32" s="604"/>
      <c r="AD32" s="605"/>
      <c r="AE32" s="605"/>
      <c r="AF32" s="604"/>
      <c r="AG32" s="605"/>
      <c r="AH32" s="605"/>
      <c r="AI32" s="374"/>
      <c r="AJ32" s="375"/>
      <c r="AK32" s="376"/>
    </row>
    <row r="33" spans="3:37" ht="13.5" customHeight="1" x14ac:dyDescent="0.15">
      <c r="C33" s="585"/>
      <c r="D33" s="64" t="s">
        <v>82</v>
      </c>
      <c r="E33" s="617" t="s">
        <v>113</v>
      </c>
      <c r="F33" s="618"/>
      <c r="G33" s="618"/>
      <c r="H33" s="618"/>
      <c r="I33" s="602"/>
      <c r="J33" s="587"/>
      <c r="K33" s="528"/>
      <c r="L33" s="528"/>
      <c r="M33" s="529"/>
      <c r="N33" s="604"/>
      <c r="O33" s="605"/>
      <c r="P33" s="605"/>
      <c r="Q33" s="605"/>
      <c r="R33" s="604"/>
      <c r="S33" s="605"/>
      <c r="T33" s="605"/>
      <c r="U33" s="605"/>
      <c r="V33" s="587"/>
      <c r="W33" s="528"/>
      <c r="X33" s="528"/>
      <c r="Y33" s="529"/>
      <c r="Z33" s="604"/>
      <c r="AA33" s="605"/>
      <c r="AB33" s="605"/>
      <c r="AC33" s="604"/>
      <c r="AD33" s="605"/>
      <c r="AE33" s="605"/>
      <c r="AF33" s="604"/>
      <c r="AG33" s="605"/>
      <c r="AH33" s="605"/>
      <c r="AI33" s="374"/>
      <c r="AJ33" s="375"/>
      <c r="AK33" s="376"/>
    </row>
    <row r="34" spans="3:37" ht="13.5" customHeight="1" x14ac:dyDescent="0.15">
      <c r="C34" s="585"/>
      <c r="D34" s="598" t="s">
        <v>114</v>
      </c>
      <c r="E34" s="600" t="s">
        <v>115</v>
      </c>
      <c r="F34" s="601"/>
      <c r="G34" s="601"/>
      <c r="H34" s="603" t="s">
        <v>80</v>
      </c>
      <c r="I34" s="601"/>
      <c r="J34" s="587"/>
      <c r="K34" s="528"/>
      <c r="L34" s="528"/>
      <c r="M34" s="529"/>
      <c r="N34" s="604"/>
      <c r="O34" s="605"/>
      <c r="P34" s="605"/>
      <c r="Q34" s="605"/>
      <c r="R34" s="604"/>
      <c r="S34" s="605"/>
      <c r="T34" s="605"/>
      <c r="U34" s="605"/>
      <c r="V34" s="587"/>
      <c r="W34" s="528"/>
      <c r="X34" s="528"/>
      <c r="Y34" s="529"/>
      <c r="Z34" s="604"/>
      <c r="AA34" s="605"/>
      <c r="AB34" s="605"/>
      <c r="AC34" s="604"/>
      <c r="AD34" s="605"/>
      <c r="AE34" s="605"/>
      <c r="AF34" s="604"/>
      <c r="AG34" s="605"/>
      <c r="AH34" s="605"/>
      <c r="AI34" s="374"/>
      <c r="AJ34" s="375"/>
      <c r="AK34" s="376"/>
    </row>
    <row r="35" spans="3:37" ht="13.5" customHeight="1" x14ac:dyDescent="0.15">
      <c r="C35" s="585"/>
      <c r="D35" s="599"/>
      <c r="E35" s="602"/>
      <c r="F35" s="601"/>
      <c r="G35" s="601"/>
      <c r="H35" s="603" t="s">
        <v>81</v>
      </c>
      <c r="I35" s="601"/>
      <c r="J35" s="587"/>
      <c r="K35" s="528"/>
      <c r="L35" s="528"/>
      <c r="M35" s="529"/>
      <c r="N35" s="604"/>
      <c r="O35" s="605"/>
      <c r="P35" s="605"/>
      <c r="Q35" s="605"/>
      <c r="R35" s="604"/>
      <c r="S35" s="605"/>
      <c r="T35" s="605"/>
      <c r="U35" s="605"/>
      <c r="V35" s="587"/>
      <c r="W35" s="528"/>
      <c r="X35" s="528"/>
      <c r="Y35" s="529"/>
      <c r="Z35" s="604"/>
      <c r="AA35" s="605"/>
      <c r="AB35" s="605"/>
      <c r="AC35" s="604"/>
      <c r="AD35" s="605"/>
      <c r="AE35" s="605"/>
      <c r="AF35" s="604"/>
      <c r="AG35" s="605"/>
      <c r="AH35" s="605"/>
      <c r="AI35" s="374"/>
      <c r="AJ35" s="375"/>
      <c r="AK35" s="376"/>
    </row>
    <row r="36" spans="3:37" ht="13.5" customHeight="1" x14ac:dyDescent="0.15">
      <c r="C36" s="585"/>
      <c r="D36" s="64" t="s">
        <v>86</v>
      </c>
      <c r="E36" s="619" t="s">
        <v>116</v>
      </c>
      <c r="F36" s="620"/>
      <c r="G36" s="620"/>
      <c r="H36" s="620"/>
      <c r="I36" s="620"/>
      <c r="J36" s="587"/>
      <c r="K36" s="528"/>
      <c r="L36" s="528"/>
      <c r="M36" s="529"/>
      <c r="N36" s="604"/>
      <c r="O36" s="605"/>
      <c r="P36" s="605"/>
      <c r="Q36" s="605"/>
      <c r="R36" s="604"/>
      <c r="S36" s="605"/>
      <c r="T36" s="605"/>
      <c r="U36" s="605"/>
      <c r="V36" s="587"/>
      <c r="W36" s="528"/>
      <c r="X36" s="528"/>
      <c r="Y36" s="529"/>
      <c r="Z36" s="604"/>
      <c r="AA36" s="605"/>
      <c r="AB36" s="605"/>
      <c r="AC36" s="604"/>
      <c r="AD36" s="605"/>
      <c r="AE36" s="605"/>
      <c r="AF36" s="604"/>
      <c r="AG36" s="605"/>
      <c r="AH36" s="605"/>
      <c r="AI36" s="374"/>
      <c r="AJ36" s="375"/>
      <c r="AK36" s="376"/>
    </row>
    <row r="37" spans="3:37" ht="13.5" customHeight="1" x14ac:dyDescent="0.15">
      <c r="C37" s="585"/>
      <c r="D37" s="64" t="s">
        <v>88</v>
      </c>
      <c r="E37" s="600" t="s">
        <v>81</v>
      </c>
      <c r="F37" s="601"/>
      <c r="G37" s="601"/>
      <c r="H37" s="601"/>
      <c r="I37" s="601"/>
      <c r="J37" s="587"/>
      <c r="K37" s="528"/>
      <c r="L37" s="528"/>
      <c r="M37" s="529"/>
      <c r="N37" s="604"/>
      <c r="O37" s="605"/>
      <c r="P37" s="605"/>
      <c r="Q37" s="605"/>
      <c r="R37" s="604"/>
      <c r="S37" s="605"/>
      <c r="T37" s="605"/>
      <c r="U37" s="605"/>
      <c r="V37" s="587"/>
      <c r="W37" s="528"/>
      <c r="X37" s="528"/>
      <c r="Y37" s="529"/>
      <c r="Z37" s="604"/>
      <c r="AA37" s="605"/>
      <c r="AB37" s="605"/>
      <c r="AC37" s="604"/>
      <c r="AD37" s="605"/>
      <c r="AE37" s="605"/>
      <c r="AF37" s="604"/>
      <c r="AG37" s="605"/>
      <c r="AH37" s="605"/>
      <c r="AI37" s="374"/>
      <c r="AJ37" s="375"/>
      <c r="AK37" s="376"/>
    </row>
    <row r="38" spans="3:37" ht="13.5" customHeight="1" x14ac:dyDescent="0.15">
      <c r="C38" s="586"/>
      <c r="D38" s="627" t="s">
        <v>182</v>
      </c>
      <c r="E38" s="628"/>
      <c r="F38" s="628"/>
      <c r="G38" s="628"/>
      <c r="H38" s="628"/>
      <c r="I38" s="628"/>
      <c r="J38" s="629">
        <f>SUM(J30:M37)</f>
        <v>0</v>
      </c>
      <c r="K38" s="630"/>
      <c r="L38" s="630"/>
      <c r="M38" s="631"/>
      <c r="N38" s="629">
        <f>SUM(N30:Q37)</f>
        <v>0</v>
      </c>
      <c r="O38" s="630"/>
      <c r="P38" s="630"/>
      <c r="Q38" s="631"/>
      <c r="R38" s="629">
        <f>SUM(R30:U37)</f>
        <v>0</v>
      </c>
      <c r="S38" s="630"/>
      <c r="T38" s="630"/>
      <c r="U38" s="631"/>
      <c r="V38" s="629">
        <f>SUM(V30:Y37)</f>
        <v>0</v>
      </c>
      <c r="W38" s="630"/>
      <c r="X38" s="630"/>
      <c r="Y38" s="631"/>
      <c r="Z38" s="621">
        <f>SUM(Z30:AB37)</f>
        <v>0</v>
      </c>
      <c r="AA38" s="622"/>
      <c r="AB38" s="622"/>
      <c r="AC38" s="621">
        <f>SUM(AC30:AE37)</f>
        <v>0</v>
      </c>
      <c r="AD38" s="622"/>
      <c r="AE38" s="622"/>
      <c r="AF38" s="621">
        <f>SUM(AF30:AH37)</f>
        <v>0</v>
      </c>
      <c r="AG38" s="622"/>
      <c r="AH38" s="622"/>
      <c r="AI38" s="374"/>
      <c r="AJ38" s="375"/>
      <c r="AK38" s="376"/>
    </row>
    <row r="39" spans="3:37" ht="13.5" customHeight="1" x14ac:dyDescent="0.15">
      <c r="C39" s="623" t="s">
        <v>91</v>
      </c>
      <c r="D39" s="64" t="s">
        <v>117</v>
      </c>
      <c r="E39" s="625" t="s">
        <v>94</v>
      </c>
      <c r="F39" s="626"/>
      <c r="G39" s="626"/>
      <c r="H39" s="626"/>
      <c r="I39" s="626"/>
      <c r="J39" s="587"/>
      <c r="K39" s="528"/>
      <c r="L39" s="528"/>
      <c r="M39" s="529"/>
      <c r="N39" s="604"/>
      <c r="O39" s="605"/>
      <c r="P39" s="605"/>
      <c r="Q39" s="605"/>
      <c r="R39" s="604"/>
      <c r="S39" s="605"/>
      <c r="T39" s="605"/>
      <c r="U39" s="605"/>
      <c r="V39" s="604"/>
      <c r="W39" s="605"/>
      <c r="X39" s="605"/>
      <c r="Y39" s="605"/>
      <c r="Z39" s="604"/>
      <c r="AA39" s="605"/>
      <c r="AB39" s="605"/>
      <c r="AC39" s="604"/>
      <c r="AD39" s="605"/>
      <c r="AE39" s="605"/>
      <c r="AF39" s="604"/>
      <c r="AG39" s="605"/>
      <c r="AH39" s="605"/>
      <c r="AI39" s="374"/>
      <c r="AJ39" s="375"/>
      <c r="AK39" s="376"/>
    </row>
    <row r="40" spans="3:37" ht="13.5" customHeight="1" x14ac:dyDescent="0.15">
      <c r="C40" s="623"/>
      <c r="D40" s="598" t="s">
        <v>118</v>
      </c>
      <c r="E40" s="600" t="s">
        <v>119</v>
      </c>
      <c r="F40" s="601"/>
      <c r="G40" s="601"/>
      <c r="H40" s="603" t="s">
        <v>120</v>
      </c>
      <c r="I40" s="601"/>
      <c r="J40" s="587"/>
      <c r="K40" s="528"/>
      <c r="L40" s="528"/>
      <c r="M40" s="529"/>
      <c r="N40" s="604"/>
      <c r="O40" s="605"/>
      <c r="P40" s="605"/>
      <c r="Q40" s="605"/>
      <c r="R40" s="604"/>
      <c r="S40" s="605"/>
      <c r="T40" s="605"/>
      <c r="U40" s="605"/>
      <c r="V40" s="604"/>
      <c r="W40" s="605"/>
      <c r="X40" s="605"/>
      <c r="Y40" s="605"/>
      <c r="Z40" s="604"/>
      <c r="AA40" s="605"/>
      <c r="AB40" s="605"/>
      <c r="AC40" s="604"/>
      <c r="AD40" s="605"/>
      <c r="AE40" s="605"/>
      <c r="AF40" s="604"/>
      <c r="AG40" s="605"/>
      <c r="AH40" s="605"/>
      <c r="AI40" s="374"/>
      <c r="AJ40" s="375"/>
      <c r="AK40" s="376"/>
    </row>
    <row r="41" spans="3:37" ht="13.5" customHeight="1" x14ac:dyDescent="0.15">
      <c r="C41" s="623"/>
      <c r="D41" s="599"/>
      <c r="E41" s="602"/>
      <c r="F41" s="601"/>
      <c r="G41" s="601"/>
      <c r="H41" s="603" t="s">
        <v>81</v>
      </c>
      <c r="I41" s="601"/>
      <c r="J41" s="587"/>
      <c r="K41" s="528"/>
      <c r="L41" s="528"/>
      <c r="M41" s="529"/>
      <c r="N41" s="604"/>
      <c r="O41" s="605"/>
      <c r="P41" s="605"/>
      <c r="Q41" s="605"/>
      <c r="R41" s="604"/>
      <c r="S41" s="605"/>
      <c r="T41" s="605"/>
      <c r="U41" s="605"/>
      <c r="V41" s="604"/>
      <c r="W41" s="605"/>
      <c r="X41" s="605"/>
      <c r="Y41" s="605"/>
      <c r="Z41" s="604"/>
      <c r="AA41" s="605"/>
      <c r="AB41" s="605"/>
      <c r="AC41" s="604"/>
      <c r="AD41" s="605"/>
      <c r="AE41" s="605"/>
      <c r="AF41" s="604"/>
      <c r="AG41" s="605"/>
      <c r="AH41" s="605"/>
      <c r="AI41" s="374"/>
      <c r="AJ41" s="375"/>
      <c r="AK41" s="376"/>
    </row>
    <row r="42" spans="3:37" ht="13.5" customHeight="1" x14ac:dyDescent="0.15">
      <c r="C42" s="623"/>
      <c r="D42" s="64" t="s">
        <v>78</v>
      </c>
      <c r="E42" s="632" t="s">
        <v>121</v>
      </c>
      <c r="F42" s="603"/>
      <c r="G42" s="603"/>
      <c r="H42" s="603"/>
      <c r="I42" s="603"/>
      <c r="J42" s="587"/>
      <c r="K42" s="528"/>
      <c r="L42" s="528"/>
      <c r="M42" s="529"/>
      <c r="N42" s="604"/>
      <c r="O42" s="605"/>
      <c r="P42" s="605"/>
      <c r="Q42" s="605"/>
      <c r="R42" s="604"/>
      <c r="S42" s="605"/>
      <c r="T42" s="605"/>
      <c r="U42" s="605"/>
      <c r="V42" s="604"/>
      <c r="W42" s="605"/>
      <c r="X42" s="605"/>
      <c r="Y42" s="605"/>
      <c r="Z42" s="604"/>
      <c r="AA42" s="605"/>
      <c r="AB42" s="605"/>
      <c r="AC42" s="604"/>
      <c r="AD42" s="605"/>
      <c r="AE42" s="605"/>
      <c r="AF42" s="604"/>
      <c r="AG42" s="605"/>
      <c r="AH42" s="605"/>
      <c r="AI42" s="374"/>
      <c r="AJ42" s="375"/>
      <c r="AK42" s="376"/>
    </row>
    <row r="43" spans="3:37" ht="13.5" customHeight="1" x14ac:dyDescent="0.15">
      <c r="C43" s="623"/>
      <c r="D43" s="64" t="s">
        <v>122</v>
      </c>
      <c r="E43" s="564" t="s">
        <v>123</v>
      </c>
      <c r="F43" s="565"/>
      <c r="G43" s="565"/>
      <c r="H43" s="565"/>
      <c r="I43" s="566"/>
      <c r="J43" s="587"/>
      <c r="K43" s="528"/>
      <c r="L43" s="528"/>
      <c r="M43" s="529"/>
      <c r="N43" s="604"/>
      <c r="O43" s="605"/>
      <c r="P43" s="605"/>
      <c r="Q43" s="605"/>
      <c r="R43" s="604"/>
      <c r="S43" s="605"/>
      <c r="T43" s="605"/>
      <c r="U43" s="605"/>
      <c r="V43" s="604"/>
      <c r="W43" s="605"/>
      <c r="X43" s="605"/>
      <c r="Y43" s="605"/>
      <c r="Z43" s="604"/>
      <c r="AA43" s="605"/>
      <c r="AB43" s="605"/>
      <c r="AC43" s="604"/>
      <c r="AD43" s="605"/>
      <c r="AE43" s="605"/>
      <c r="AF43" s="604"/>
      <c r="AG43" s="605"/>
      <c r="AH43" s="605"/>
      <c r="AI43" s="374"/>
      <c r="AJ43" s="375"/>
      <c r="AK43" s="376"/>
    </row>
    <row r="44" spans="3:37" ht="13.5" customHeight="1" x14ac:dyDescent="0.15">
      <c r="C44" s="623"/>
      <c r="D44" s="64" t="s">
        <v>124</v>
      </c>
      <c r="E44" s="632" t="s">
        <v>81</v>
      </c>
      <c r="F44" s="603"/>
      <c r="G44" s="603"/>
      <c r="H44" s="603"/>
      <c r="I44" s="603"/>
      <c r="J44" s="587"/>
      <c r="K44" s="528"/>
      <c r="L44" s="528"/>
      <c r="M44" s="529"/>
      <c r="N44" s="604"/>
      <c r="O44" s="605"/>
      <c r="P44" s="605"/>
      <c r="Q44" s="605"/>
      <c r="R44" s="604"/>
      <c r="S44" s="605"/>
      <c r="T44" s="605"/>
      <c r="U44" s="605"/>
      <c r="V44" s="604"/>
      <c r="W44" s="605"/>
      <c r="X44" s="605"/>
      <c r="Y44" s="605"/>
      <c r="Z44" s="604"/>
      <c r="AA44" s="605"/>
      <c r="AB44" s="605"/>
      <c r="AC44" s="604"/>
      <c r="AD44" s="605"/>
      <c r="AE44" s="605"/>
      <c r="AF44" s="604"/>
      <c r="AG44" s="605"/>
      <c r="AH44" s="605"/>
      <c r="AI44" s="374"/>
      <c r="AJ44" s="375"/>
      <c r="AK44" s="376"/>
    </row>
    <row r="45" spans="3:37" ht="13.5" customHeight="1" x14ac:dyDescent="0.15">
      <c r="C45" s="624"/>
      <c r="D45" s="627" t="s">
        <v>183</v>
      </c>
      <c r="E45" s="635"/>
      <c r="F45" s="635"/>
      <c r="G45" s="635"/>
      <c r="H45" s="635"/>
      <c r="I45" s="635"/>
      <c r="J45" s="636">
        <f>SUM(J39:M44)</f>
        <v>0</v>
      </c>
      <c r="K45" s="637"/>
      <c r="L45" s="637"/>
      <c r="M45" s="638"/>
      <c r="N45" s="636">
        <f>SUM(N39:Q44)</f>
        <v>0</v>
      </c>
      <c r="O45" s="637"/>
      <c r="P45" s="637"/>
      <c r="Q45" s="638"/>
      <c r="R45" s="636">
        <f>SUM(R39:U44)</f>
        <v>0</v>
      </c>
      <c r="S45" s="637"/>
      <c r="T45" s="637"/>
      <c r="U45" s="638"/>
      <c r="V45" s="636">
        <f>SUM(V39:Y44)</f>
        <v>0</v>
      </c>
      <c r="W45" s="637"/>
      <c r="X45" s="637"/>
      <c r="Y45" s="638"/>
      <c r="Z45" s="621">
        <f>SUM(Z39:AB44)</f>
        <v>0</v>
      </c>
      <c r="AA45" s="622"/>
      <c r="AB45" s="622"/>
      <c r="AC45" s="621">
        <f>SUM(AC39:AE44)</f>
        <v>0</v>
      </c>
      <c r="AD45" s="622"/>
      <c r="AE45" s="622"/>
      <c r="AF45" s="621">
        <f>SUM(AF39:AH44)</f>
        <v>0</v>
      </c>
      <c r="AG45" s="622"/>
      <c r="AH45" s="622"/>
      <c r="AI45" s="374"/>
      <c r="AJ45" s="375"/>
      <c r="AK45" s="376"/>
    </row>
    <row r="46" spans="3:37" ht="13.5" customHeight="1" x14ac:dyDescent="0.15">
      <c r="C46" s="594" t="s">
        <v>100</v>
      </c>
      <c r="D46" s="613"/>
      <c r="E46" s="613"/>
      <c r="F46" s="613"/>
      <c r="G46" s="613"/>
      <c r="H46" s="613"/>
      <c r="I46" s="613"/>
      <c r="J46" s="629">
        <f>J38-J45</f>
        <v>0</v>
      </c>
      <c r="K46" s="630"/>
      <c r="L46" s="630"/>
      <c r="M46" s="631"/>
      <c r="N46" s="629">
        <f>N38-N45</f>
        <v>0</v>
      </c>
      <c r="O46" s="630"/>
      <c r="P46" s="630"/>
      <c r="Q46" s="631"/>
      <c r="R46" s="629">
        <f>R38-R45</f>
        <v>0</v>
      </c>
      <c r="S46" s="630"/>
      <c r="T46" s="630"/>
      <c r="U46" s="631"/>
      <c r="V46" s="629">
        <f>V38-V45</f>
        <v>0</v>
      </c>
      <c r="W46" s="630"/>
      <c r="X46" s="630"/>
      <c r="Y46" s="631"/>
      <c r="Z46" s="621">
        <f>Z38-Z45</f>
        <v>0</v>
      </c>
      <c r="AA46" s="622"/>
      <c r="AB46" s="622"/>
      <c r="AC46" s="621">
        <f>AC38-AC45</f>
        <v>0</v>
      </c>
      <c r="AD46" s="622"/>
      <c r="AE46" s="622"/>
      <c r="AF46" s="621">
        <f>AF38-AF45</f>
        <v>0</v>
      </c>
      <c r="AG46" s="622"/>
      <c r="AH46" s="622"/>
      <c r="AI46" s="374"/>
      <c r="AJ46" s="375"/>
      <c r="AK46" s="376"/>
    </row>
    <row r="47" spans="3:37" ht="13.5" customHeight="1" x14ac:dyDescent="0.15">
      <c r="C47" s="639" t="s">
        <v>101</v>
      </c>
      <c r="D47" s="642" t="s">
        <v>102</v>
      </c>
      <c r="E47" s="643"/>
      <c r="F47" s="643"/>
      <c r="G47" s="644"/>
      <c r="H47" s="647" t="s">
        <v>80</v>
      </c>
      <c r="I47" s="648"/>
      <c r="J47" s="649"/>
      <c r="K47" s="650"/>
      <c r="L47" s="650"/>
      <c r="M47" s="651"/>
      <c r="N47" s="649"/>
      <c r="O47" s="650"/>
      <c r="P47" s="650"/>
      <c r="Q47" s="651"/>
      <c r="R47" s="633"/>
      <c r="S47" s="634"/>
      <c r="T47" s="634"/>
      <c r="U47" s="634"/>
      <c r="V47" s="633"/>
      <c r="W47" s="634"/>
      <c r="X47" s="634"/>
      <c r="Y47" s="634"/>
      <c r="Z47" s="633"/>
      <c r="AA47" s="634"/>
      <c r="AB47" s="634"/>
      <c r="AC47" s="633"/>
      <c r="AD47" s="634"/>
      <c r="AE47" s="634"/>
      <c r="AF47" s="633"/>
      <c r="AG47" s="634"/>
      <c r="AH47" s="634"/>
      <c r="AI47" s="374"/>
      <c r="AJ47" s="375"/>
      <c r="AK47" s="376"/>
    </row>
    <row r="48" spans="3:37" ht="13.5" customHeight="1" x14ac:dyDescent="0.15">
      <c r="C48" s="640"/>
      <c r="D48" s="645"/>
      <c r="E48" s="645"/>
      <c r="F48" s="645"/>
      <c r="G48" s="646"/>
      <c r="H48" s="603" t="s">
        <v>81</v>
      </c>
      <c r="I48" s="601"/>
      <c r="J48" s="652"/>
      <c r="K48" s="653"/>
      <c r="L48" s="653"/>
      <c r="M48" s="654"/>
      <c r="N48" s="652"/>
      <c r="O48" s="653"/>
      <c r="P48" s="653"/>
      <c r="Q48" s="654"/>
      <c r="R48" s="604"/>
      <c r="S48" s="605"/>
      <c r="T48" s="605"/>
      <c r="U48" s="605"/>
      <c r="V48" s="604"/>
      <c r="W48" s="605"/>
      <c r="X48" s="605"/>
      <c r="Y48" s="605"/>
      <c r="Z48" s="604"/>
      <c r="AA48" s="605"/>
      <c r="AB48" s="605"/>
      <c r="AC48" s="604"/>
      <c r="AD48" s="605"/>
      <c r="AE48" s="605"/>
      <c r="AF48" s="604"/>
      <c r="AG48" s="605"/>
      <c r="AH48" s="605"/>
      <c r="AI48" s="374"/>
      <c r="AJ48" s="375"/>
      <c r="AK48" s="376"/>
    </row>
    <row r="49" spans="3:42" ht="13.5" customHeight="1" x14ac:dyDescent="0.15">
      <c r="C49" s="640"/>
      <c r="D49" s="655" t="s">
        <v>104</v>
      </c>
      <c r="E49" s="645"/>
      <c r="F49" s="645"/>
      <c r="G49" s="646"/>
      <c r="H49" s="603" t="s">
        <v>80</v>
      </c>
      <c r="I49" s="601"/>
      <c r="J49" s="649"/>
      <c r="K49" s="650"/>
      <c r="L49" s="650"/>
      <c r="M49" s="651"/>
      <c r="N49" s="649"/>
      <c r="O49" s="650"/>
      <c r="P49" s="650"/>
      <c r="Q49" s="651"/>
      <c r="R49" s="604"/>
      <c r="S49" s="605"/>
      <c r="T49" s="605"/>
      <c r="U49" s="605"/>
      <c r="V49" s="604"/>
      <c r="W49" s="605"/>
      <c r="X49" s="605"/>
      <c r="Y49" s="605"/>
      <c r="Z49" s="604"/>
      <c r="AA49" s="605"/>
      <c r="AB49" s="605"/>
      <c r="AC49" s="604"/>
      <c r="AD49" s="605"/>
      <c r="AE49" s="605"/>
      <c r="AF49" s="604"/>
      <c r="AG49" s="605"/>
      <c r="AH49" s="605"/>
      <c r="AI49" s="374"/>
      <c r="AJ49" s="375"/>
      <c r="AK49" s="376"/>
    </row>
    <row r="50" spans="3:42" ht="13.5" customHeight="1" x14ac:dyDescent="0.15">
      <c r="C50" s="640"/>
      <c r="D50" s="645"/>
      <c r="E50" s="645"/>
      <c r="F50" s="645"/>
      <c r="G50" s="646"/>
      <c r="H50" s="603" t="s">
        <v>81</v>
      </c>
      <c r="I50" s="601"/>
      <c r="J50" s="652"/>
      <c r="K50" s="653"/>
      <c r="L50" s="653"/>
      <c r="M50" s="654"/>
      <c r="N50" s="652"/>
      <c r="O50" s="653"/>
      <c r="P50" s="653"/>
      <c r="Q50" s="654"/>
      <c r="R50" s="604"/>
      <c r="S50" s="605"/>
      <c r="T50" s="605"/>
      <c r="U50" s="605"/>
      <c r="V50" s="604"/>
      <c r="W50" s="605"/>
      <c r="X50" s="605"/>
      <c r="Y50" s="605"/>
      <c r="Z50" s="604"/>
      <c r="AA50" s="605"/>
      <c r="AB50" s="605"/>
      <c r="AC50" s="604"/>
      <c r="AD50" s="605"/>
      <c r="AE50" s="605"/>
      <c r="AF50" s="604"/>
      <c r="AG50" s="605"/>
      <c r="AH50" s="605"/>
      <c r="AI50" s="374"/>
      <c r="AJ50" s="375"/>
      <c r="AK50" s="376"/>
    </row>
    <row r="51" spans="3:42" ht="13.5" customHeight="1" x14ac:dyDescent="0.15">
      <c r="C51" s="641"/>
      <c r="D51" s="659" t="s">
        <v>179</v>
      </c>
      <c r="E51" s="660"/>
      <c r="F51" s="660"/>
      <c r="G51" s="660"/>
      <c r="H51" s="660"/>
      <c r="I51" s="661"/>
      <c r="J51" s="629"/>
      <c r="K51" s="630"/>
      <c r="L51" s="630"/>
      <c r="M51" s="631"/>
      <c r="N51" s="621"/>
      <c r="O51" s="622"/>
      <c r="P51" s="622"/>
      <c r="Q51" s="622"/>
      <c r="R51" s="621">
        <f>(R47+R48)-(R49+R50)</f>
        <v>0</v>
      </c>
      <c r="S51" s="622"/>
      <c r="T51" s="622"/>
      <c r="U51" s="622"/>
      <c r="V51" s="621">
        <f>(V47+V48)-(V49+V50)</f>
        <v>0</v>
      </c>
      <c r="W51" s="622"/>
      <c r="X51" s="622"/>
      <c r="Y51" s="622"/>
      <c r="Z51" s="621">
        <f>(Z47+Z48)-(Z49+Z50)</f>
        <v>0</v>
      </c>
      <c r="AA51" s="622"/>
      <c r="AB51" s="622"/>
      <c r="AC51" s="621">
        <f>(AC47+AC48)-(AC49+AC50)</f>
        <v>0</v>
      </c>
      <c r="AD51" s="622"/>
      <c r="AE51" s="622"/>
      <c r="AF51" s="621">
        <f>(AF47+AF48)-(AF49+AF50)</f>
        <v>0</v>
      </c>
      <c r="AG51" s="622"/>
      <c r="AH51" s="622"/>
      <c r="AI51" s="374"/>
      <c r="AJ51" s="375"/>
      <c r="AK51" s="376"/>
    </row>
    <row r="52" spans="3:42" ht="13.5" customHeight="1" x14ac:dyDescent="0.15">
      <c r="C52" s="656" t="s">
        <v>105</v>
      </c>
      <c r="D52" s="657"/>
      <c r="E52" s="657"/>
      <c r="F52" s="657"/>
      <c r="G52" s="657"/>
      <c r="H52" s="657"/>
      <c r="I52" s="658"/>
      <c r="J52" s="66" t="s">
        <v>125</v>
      </c>
      <c r="K52" s="630">
        <f>J46+J51</f>
        <v>0</v>
      </c>
      <c r="L52" s="630"/>
      <c r="M52" s="631"/>
      <c r="N52" s="621">
        <f>N46+N51</f>
        <v>0</v>
      </c>
      <c r="O52" s="622"/>
      <c r="P52" s="622"/>
      <c r="Q52" s="622"/>
      <c r="R52" s="621">
        <f>R46+R51</f>
        <v>0</v>
      </c>
      <c r="S52" s="622"/>
      <c r="T52" s="622"/>
      <c r="U52" s="622"/>
      <c r="V52" s="621">
        <f>V46+V51</f>
        <v>0</v>
      </c>
      <c r="W52" s="622"/>
      <c r="X52" s="622"/>
      <c r="Y52" s="622"/>
      <c r="Z52" s="621">
        <f>Z46+Z51</f>
        <v>0</v>
      </c>
      <c r="AA52" s="622"/>
      <c r="AB52" s="622"/>
      <c r="AC52" s="621">
        <f>AC46+AC51</f>
        <v>0</v>
      </c>
      <c r="AD52" s="622"/>
      <c r="AE52" s="622"/>
      <c r="AF52" s="621">
        <f>AF46+AF51</f>
        <v>0</v>
      </c>
      <c r="AG52" s="622"/>
      <c r="AH52" s="622"/>
      <c r="AI52" s="377"/>
      <c r="AJ52" s="378"/>
      <c r="AK52" s="379"/>
    </row>
    <row r="53" spans="3:42" ht="13.5" customHeight="1" thickBot="1" x14ac:dyDescent="0.2">
      <c r="C53" s="525" t="s">
        <v>167</v>
      </c>
      <c r="D53" s="525"/>
      <c r="E53" s="525"/>
      <c r="F53" s="525"/>
      <c r="G53" s="525"/>
      <c r="H53" s="525"/>
      <c r="I53" s="525"/>
      <c r="J53" s="525"/>
      <c r="K53" s="152"/>
      <c r="L53" s="152"/>
      <c r="M53" s="152"/>
      <c r="N53" s="152"/>
      <c r="O53" s="153"/>
      <c r="P53" s="153"/>
      <c r="Q53" s="153"/>
      <c r="R53" s="152"/>
      <c r="S53" s="153"/>
      <c r="T53" s="153"/>
      <c r="U53" s="153"/>
      <c r="V53" s="152"/>
      <c r="W53" s="153"/>
      <c r="X53" s="153"/>
      <c r="Y53" s="153"/>
      <c r="Z53" s="152"/>
      <c r="AA53" s="153"/>
      <c r="AB53" s="153"/>
      <c r="AC53" s="152"/>
      <c r="AD53" s="153"/>
      <c r="AE53" s="153"/>
      <c r="AF53" s="152"/>
      <c r="AG53" s="153"/>
      <c r="AH53" s="153"/>
      <c r="AI53" s="368" t="str">
        <f>IF(AL54="","","エラー")</f>
        <v>エラー</v>
      </c>
      <c r="AJ53" s="369"/>
      <c r="AK53" s="370"/>
    </row>
    <row r="54" spans="3:42" ht="13.5" customHeight="1" x14ac:dyDescent="0.15">
      <c r="R54" s="527" t="str">
        <f>IF(AND(AP56="",AP57="",AP58="",AP59="",AP60="",AP61="",AP62=""),"","「エラーチェック（エラーリストを参照）」")</f>
        <v>「エラーチェック（エラーリストを参照）」</v>
      </c>
      <c r="S54" s="527"/>
      <c r="T54" s="527"/>
      <c r="U54" s="527"/>
      <c r="V54" s="527"/>
      <c r="W54" s="527"/>
      <c r="X54" s="527"/>
      <c r="Y54" s="527"/>
      <c r="Z54" s="527"/>
      <c r="AA54" s="526" t="str">
        <f>IF(R54="",""," →")</f>
        <v xml:space="preserve"> →</v>
      </c>
      <c r="AB54" s="526"/>
      <c r="AC54" s="103" t="str">
        <f>IF(R54="","","(")</f>
        <v>(</v>
      </c>
      <c r="AD54" s="104" t="str">
        <f>IF(AP56="","","1")</f>
        <v>1</v>
      </c>
      <c r="AE54" s="104" t="str">
        <f>IF(AP57="","","2")</f>
        <v>2</v>
      </c>
      <c r="AF54" s="104" t="str">
        <f>IF(AP58="","","3")</f>
        <v>3</v>
      </c>
      <c r="AG54" s="104" t="str">
        <f>IF(AP59="","","4")</f>
        <v>4</v>
      </c>
      <c r="AH54" s="104" t="str">
        <f>IF(AP60="","","5")</f>
        <v>5</v>
      </c>
      <c r="AI54" s="104" t="str">
        <f>IF(AP61="","","6")</f>
        <v>6</v>
      </c>
      <c r="AJ54" s="104" t="str">
        <f>IF(AP62="","","7")</f>
        <v>7</v>
      </c>
      <c r="AK54" s="105" t="str">
        <f>IF(AC54="","",")")</f>
        <v>)</v>
      </c>
      <c r="AL54" s="106" t="str">
        <f>IF(AP56&amp;AP57&amp;AP58&amp;AP59&amp;AP60&amp;AP61&amp;AP62="","","エラー")</f>
        <v>エラー</v>
      </c>
      <c r="AM54" s="107" t="s">
        <v>141</v>
      </c>
      <c r="AN54" s="108"/>
      <c r="AO54" s="108"/>
      <c r="AP54" s="109"/>
    </row>
    <row r="55" spans="3:42" ht="13.5" customHeight="1" x14ac:dyDescent="0.15">
      <c r="R55" s="110"/>
      <c r="S55" s="110"/>
      <c r="T55" s="110"/>
      <c r="U55" s="110"/>
      <c r="V55" s="110"/>
      <c r="W55" s="110"/>
      <c r="X55" s="110"/>
      <c r="Y55" s="110"/>
      <c r="Z55" s="110"/>
      <c r="AA55" s="110"/>
      <c r="AB55" s="110"/>
      <c r="AC55" s="110"/>
      <c r="AD55" s="110"/>
      <c r="AE55" s="110"/>
      <c r="AF55" s="110"/>
      <c r="AG55" s="110"/>
      <c r="AH55" s="110"/>
      <c r="AI55" s="110"/>
      <c r="AJ55" s="110"/>
      <c r="AK55" s="110"/>
      <c r="AL55" s="110"/>
      <c r="AM55" s="111" t="s">
        <v>153</v>
      </c>
      <c r="AN55" s="112" t="s">
        <v>142</v>
      </c>
      <c r="AO55" s="55"/>
      <c r="AP55" s="113"/>
    </row>
    <row r="56" spans="3:42" ht="13.5" customHeight="1" x14ac:dyDescent="0.15">
      <c r="R56" s="110"/>
      <c r="S56" s="110"/>
      <c r="T56" s="110"/>
      <c r="U56" s="110"/>
      <c r="V56" s="110"/>
      <c r="W56" s="110"/>
      <c r="X56" s="110"/>
      <c r="Y56" s="110"/>
      <c r="Z56" s="110"/>
      <c r="AA56" s="110"/>
      <c r="AB56" s="110"/>
      <c r="AC56" s="110"/>
      <c r="AD56" s="110"/>
      <c r="AE56" s="110"/>
      <c r="AF56" s="110"/>
      <c r="AG56" s="110"/>
      <c r="AH56" s="110"/>
      <c r="AI56" s="110"/>
      <c r="AJ56" s="110"/>
      <c r="AK56" s="110"/>
      <c r="AL56" s="110"/>
      <c r="AM56" s="114">
        <v>1</v>
      </c>
      <c r="AN56" s="112" t="s">
        <v>154</v>
      </c>
      <c r="AO56" s="112" t="s">
        <v>149</v>
      </c>
      <c r="AP56" s="115" t="str">
        <f>IF(OR($G$5="",$G$6=""),"「団体名」及び「団体コード」を記入してください。","")</f>
        <v>「団体名」及び「団体コード」を記入してください。</v>
      </c>
    </row>
    <row r="57" spans="3:42" ht="13.5" customHeight="1" x14ac:dyDescent="0.15">
      <c r="R57" s="110"/>
      <c r="S57" s="110"/>
      <c r="T57" s="110"/>
      <c r="U57" s="110"/>
      <c r="V57" s="110"/>
      <c r="W57" s="110"/>
      <c r="X57" s="110"/>
      <c r="Y57" s="110"/>
      <c r="Z57" s="110"/>
      <c r="AA57" s="110"/>
      <c r="AB57" s="110"/>
      <c r="AC57" s="110"/>
      <c r="AD57" s="110"/>
      <c r="AE57" s="110"/>
      <c r="AF57" s="110"/>
      <c r="AG57" s="110"/>
      <c r="AH57" s="110"/>
      <c r="AI57" s="110"/>
      <c r="AJ57" s="110"/>
      <c r="AK57" s="110"/>
      <c r="AL57" s="110"/>
      <c r="AM57" s="114">
        <v>2</v>
      </c>
      <c r="AN57" s="112" t="s">
        <v>155</v>
      </c>
      <c r="AO57" s="112" t="s">
        <v>149</v>
      </c>
      <c r="AP57" s="115" t="str">
        <f>IF(OR($R$5="",$R$6=""),"「担当部署名」及び「担当者氏名」を記入してください。","")</f>
        <v>「担当部署名」及び「担当者氏名」を記入してください。</v>
      </c>
    </row>
    <row r="58" spans="3:42" ht="13.5" customHeight="1" x14ac:dyDescent="0.15">
      <c r="R58" s="110"/>
      <c r="S58" s="110"/>
      <c r="T58" s="110"/>
      <c r="U58" s="110"/>
      <c r="V58" s="110"/>
      <c r="W58" s="110"/>
      <c r="X58" s="110"/>
      <c r="Y58" s="110"/>
      <c r="Z58" s="110"/>
      <c r="AA58" s="110"/>
      <c r="AB58" s="110"/>
      <c r="AC58" s="110"/>
      <c r="AD58" s="110"/>
      <c r="AE58" s="110"/>
      <c r="AF58" s="110"/>
      <c r="AG58" s="110"/>
      <c r="AH58" s="110"/>
      <c r="AI58" s="110"/>
      <c r="AJ58" s="110"/>
      <c r="AK58" s="110"/>
      <c r="AL58" s="110"/>
      <c r="AM58" s="114">
        <v>3</v>
      </c>
      <c r="AN58" s="112" t="s">
        <v>156</v>
      </c>
      <c r="AO58" s="112" t="s">
        <v>149</v>
      </c>
      <c r="AP58" s="115" t="str">
        <f>IF(OR($X$6="",$W$5=""),"「ＴＥＬ」及び「メールアドレス」を記入してください。","")</f>
        <v>「ＴＥＬ」及び「メールアドレス」を記入してください。</v>
      </c>
    </row>
    <row r="59" spans="3:42" ht="13.5" customHeight="1" x14ac:dyDescent="0.15">
      <c r="R59" s="110"/>
      <c r="S59" s="110"/>
      <c r="T59" s="110"/>
      <c r="U59" s="110"/>
      <c r="V59" s="110"/>
      <c r="W59" s="110"/>
      <c r="X59" s="110"/>
      <c r="Y59" s="110"/>
      <c r="Z59" s="110"/>
      <c r="AA59" s="110"/>
      <c r="AB59" s="110"/>
      <c r="AC59" s="110"/>
      <c r="AD59" s="110"/>
      <c r="AE59" s="110"/>
      <c r="AF59" s="110"/>
      <c r="AG59" s="110"/>
      <c r="AH59" s="110"/>
      <c r="AI59" s="110"/>
      <c r="AJ59" s="110"/>
      <c r="AK59" s="110"/>
      <c r="AL59" s="110"/>
      <c r="AM59" s="114">
        <v>4</v>
      </c>
      <c r="AN59" s="112" t="s">
        <v>157</v>
      </c>
      <c r="AO59" s="112" t="s">
        <v>149</v>
      </c>
      <c r="AP59" s="115" t="str">
        <f>IF(G9="","「７　資金を必要とする理由」が記入されていません。","")</f>
        <v>「７　資金を必要とする理由」が記入されていません。</v>
      </c>
    </row>
    <row r="60" spans="3:42" ht="13.5" customHeight="1" x14ac:dyDescent="0.15">
      <c r="R60" s="110"/>
      <c r="S60" s="110"/>
      <c r="T60" s="110"/>
      <c r="U60" s="110"/>
      <c r="V60" s="110"/>
      <c r="W60" s="110"/>
      <c r="X60" s="110"/>
      <c r="Y60" s="110"/>
      <c r="Z60" s="110"/>
      <c r="AA60" s="110"/>
      <c r="AB60" s="110"/>
      <c r="AC60" s="110"/>
      <c r="AD60" s="110"/>
      <c r="AE60" s="110"/>
      <c r="AF60" s="110"/>
      <c r="AG60" s="110"/>
      <c r="AH60" s="110"/>
      <c r="AI60" s="110"/>
      <c r="AJ60" s="110"/>
      <c r="AK60" s="110"/>
      <c r="AL60" s="110"/>
      <c r="AM60" s="114">
        <v>5</v>
      </c>
      <c r="AN60" s="112" t="s">
        <v>33</v>
      </c>
      <c r="AO60" s="112"/>
      <c r="AP60" s="115" t="str">
        <f>IF($G$10="","「８　償還財源」が記入されていません。","")</f>
        <v>「８　償還財源」が記入されていません。</v>
      </c>
    </row>
    <row r="61" spans="3:42" ht="13.5" customHeight="1" x14ac:dyDescent="0.15">
      <c r="R61" s="110"/>
      <c r="S61" s="110"/>
      <c r="T61" s="110"/>
      <c r="U61" s="110"/>
      <c r="V61" s="110"/>
      <c r="W61" s="110"/>
      <c r="X61" s="110"/>
      <c r="Y61" s="110"/>
      <c r="Z61" s="110"/>
      <c r="AA61" s="110"/>
      <c r="AB61" s="110"/>
      <c r="AC61" s="110"/>
      <c r="AD61" s="110"/>
      <c r="AE61" s="110"/>
      <c r="AF61" s="110"/>
      <c r="AG61" s="110"/>
      <c r="AH61" s="110"/>
      <c r="AI61" s="110"/>
      <c r="AJ61" s="110"/>
      <c r="AK61" s="110"/>
      <c r="AL61" s="110"/>
      <c r="AM61" s="114">
        <v>6</v>
      </c>
      <c r="AN61" s="112" t="s">
        <v>158</v>
      </c>
      <c r="AO61" s="112" t="s">
        <v>149</v>
      </c>
      <c r="AP61" s="115" t="str">
        <f>IF(P26="","「９　一時借入金の状況」の予算に定める一時借入金の限度額が記入されていません。","")</f>
        <v>「９　一時借入金の状況」の予算に定める一時借入金の限度額が記入されていません。</v>
      </c>
    </row>
    <row r="62" spans="3:42" ht="13.5" customHeight="1" x14ac:dyDescent="0.15">
      <c r="R62" s="110"/>
      <c r="S62" s="110"/>
      <c r="T62" s="110"/>
      <c r="U62" s="110"/>
      <c r="V62" s="110"/>
      <c r="W62" s="110"/>
      <c r="X62" s="110"/>
      <c r="Y62" s="110"/>
      <c r="Z62" s="110"/>
      <c r="AA62" s="110"/>
      <c r="AB62" s="110"/>
      <c r="AC62" s="110"/>
      <c r="AD62" s="110"/>
      <c r="AE62" s="110"/>
      <c r="AF62" s="110"/>
      <c r="AG62" s="110"/>
      <c r="AH62" s="110"/>
      <c r="AI62" s="110"/>
      <c r="AJ62" s="110"/>
      <c r="AK62" s="110"/>
      <c r="AL62" s="110"/>
      <c r="AM62" s="114">
        <v>7</v>
      </c>
      <c r="AN62" s="112" t="s">
        <v>159</v>
      </c>
      <c r="AO62" s="112"/>
      <c r="AP62" s="97" t="str">
        <f>IF(AND(AP63="",AP64=""),"","-")</f>
        <v>-</v>
      </c>
    </row>
    <row r="63" spans="3:42" ht="13.5" customHeight="1" x14ac:dyDescent="0.15">
      <c r="R63" s="110"/>
      <c r="S63" s="110"/>
      <c r="T63" s="110"/>
      <c r="U63" s="110"/>
      <c r="V63" s="110"/>
      <c r="W63" s="110"/>
      <c r="X63" s="110"/>
      <c r="Y63" s="110"/>
      <c r="Z63" s="110"/>
      <c r="AA63" s="110"/>
      <c r="AB63" s="110"/>
      <c r="AC63" s="110"/>
      <c r="AD63" s="110"/>
      <c r="AE63" s="110"/>
      <c r="AF63" s="110"/>
      <c r="AG63" s="110"/>
      <c r="AH63" s="110"/>
      <c r="AI63" s="110"/>
      <c r="AJ63" s="110"/>
      <c r="AK63" s="110"/>
      <c r="AL63" s="110"/>
      <c r="AM63" s="114"/>
      <c r="AN63" s="112" t="s">
        <v>160</v>
      </c>
      <c r="AO63" s="112" t="s">
        <v>149</v>
      </c>
      <c r="AP63" s="115" t="str">
        <f>IF(AND(J31="",N31="",R31="",V31="",Z31="",AC31="",AF31="",J40="",N40="",R40="",V40="",Z40="",AC40="",AF40=""),"「１０　資金計画」の収入・支出が記入されていません。","")</f>
        <v>「１０　資金計画」の収入・支出が記入されていません。</v>
      </c>
    </row>
    <row r="64" spans="3:42" ht="13.5" customHeight="1" thickBot="1" x14ac:dyDescent="0.2">
      <c r="R64" s="110"/>
      <c r="S64" s="110"/>
      <c r="T64" s="110"/>
      <c r="U64" s="110"/>
      <c r="V64" s="110"/>
      <c r="W64" s="110"/>
      <c r="X64" s="110"/>
      <c r="Y64" s="110"/>
      <c r="Z64" s="110"/>
      <c r="AA64" s="110"/>
      <c r="AB64" s="110"/>
      <c r="AC64" s="110"/>
      <c r="AD64" s="110"/>
      <c r="AE64" s="110"/>
      <c r="AF64" s="110"/>
      <c r="AG64" s="110"/>
      <c r="AH64" s="110"/>
      <c r="AI64" s="110"/>
      <c r="AJ64" s="110"/>
      <c r="AK64" s="110"/>
      <c r="AL64" s="110"/>
      <c r="AM64" s="116"/>
      <c r="AN64" s="117" t="s">
        <v>101</v>
      </c>
      <c r="AO64" s="117" t="s">
        <v>149</v>
      </c>
      <c r="AP64" s="118" t="str">
        <f>IF(AND(R47="",V47="",Z47="",AC47="",AF47=""),"「１０　資金計画」の一時借入金が記入されていません。","")</f>
        <v>「１０　資金計画」の一時借入金が記入されていません。</v>
      </c>
    </row>
  </sheetData>
  <sheetProtection password="CFAD" sheet="1" objects="1" scenarios="1"/>
  <mergeCells count="324">
    <mergeCell ref="AF50:AH50"/>
    <mergeCell ref="AC51:AE51"/>
    <mergeCell ref="AF51:AH51"/>
    <mergeCell ref="C52:I52"/>
    <mergeCell ref="K52:M52"/>
    <mergeCell ref="N52:Q52"/>
    <mergeCell ref="R52:U52"/>
    <mergeCell ref="V52:Y52"/>
    <mergeCell ref="Z52:AB52"/>
    <mergeCell ref="AC52:AE52"/>
    <mergeCell ref="AF52:AH52"/>
    <mergeCell ref="D51:I51"/>
    <mergeCell ref="J51:M51"/>
    <mergeCell ref="C3:G4"/>
    <mergeCell ref="O3:AC4"/>
    <mergeCell ref="R54:Z54"/>
    <mergeCell ref="AA54:AB54"/>
    <mergeCell ref="H50:I50"/>
    <mergeCell ref="R50:U50"/>
    <mergeCell ref="V50:Y50"/>
    <mergeCell ref="Z50:AB50"/>
    <mergeCell ref="AC50:AE50"/>
    <mergeCell ref="N51:Q51"/>
    <mergeCell ref="R51:U51"/>
    <mergeCell ref="V51:Y51"/>
    <mergeCell ref="Z51:AB51"/>
    <mergeCell ref="H48:I48"/>
    <mergeCell ref="R48:U48"/>
    <mergeCell ref="V48:Y48"/>
    <mergeCell ref="Z48:AB48"/>
    <mergeCell ref="AC48:AE48"/>
    <mergeCell ref="R49:U49"/>
    <mergeCell ref="V49:Y49"/>
    <mergeCell ref="AC47:AE47"/>
    <mergeCell ref="AC42:AE42"/>
    <mergeCell ref="Z40:AB40"/>
    <mergeCell ref="AC40:AE40"/>
    <mergeCell ref="AF48:AH48"/>
    <mergeCell ref="Z49:AB49"/>
    <mergeCell ref="AC49:AE49"/>
    <mergeCell ref="AF49:AH49"/>
    <mergeCell ref="AC46:AE46"/>
    <mergeCell ref="AF46:AH46"/>
    <mergeCell ref="C47:C51"/>
    <mergeCell ref="D47:G48"/>
    <mergeCell ref="H47:I47"/>
    <mergeCell ref="J47:M48"/>
    <mergeCell ref="N47:Q48"/>
    <mergeCell ref="R47:U47"/>
    <mergeCell ref="V47:Y47"/>
    <mergeCell ref="Z47:AB47"/>
    <mergeCell ref="C46:I46"/>
    <mergeCell ref="J46:M46"/>
    <mergeCell ref="N46:Q46"/>
    <mergeCell ref="R46:U46"/>
    <mergeCell ref="V46:Y46"/>
    <mergeCell ref="Z46:AB46"/>
    <mergeCell ref="D49:G50"/>
    <mergeCell ref="H49:I49"/>
    <mergeCell ref="J49:M50"/>
    <mergeCell ref="N49:Q50"/>
    <mergeCell ref="AF47:AH47"/>
    <mergeCell ref="AC44:AE44"/>
    <mergeCell ref="AF44:AH44"/>
    <mergeCell ref="D45:I45"/>
    <mergeCell ref="J45:M45"/>
    <mergeCell ref="N45:Q45"/>
    <mergeCell ref="R45:U45"/>
    <mergeCell ref="V45:Y45"/>
    <mergeCell ref="Z45:AB45"/>
    <mergeCell ref="AC45:AE45"/>
    <mergeCell ref="AF45:AH45"/>
    <mergeCell ref="E44:I44"/>
    <mergeCell ref="J44:M44"/>
    <mergeCell ref="N44:Q44"/>
    <mergeCell ref="R44:U44"/>
    <mergeCell ref="V44:Y44"/>
    <mergeCell ref="Z44:AB44"/>
    <mergeCell ref="AF42:AH42"/>
    <mergeCell ref="E43:I43"/>
    <mergeCell ref="J43:M43"/>
    <mergeCell ref="N43:Q43"/>
    <mergeCell ref="R43:U43"/>
    <mergeCell ref="V43:Y43"/>
    <mergeCell ref="Z43:AB43"/>
    <mergeCell ref="AC43:AE43"/>
    <mergeCell ref="AF43:AH43"/>
    <mergeCell ref="E42:I42"/>
    <mergeCell ref="J42:M42"/>
    <mergeCell ref="N42:Q42"/>
    <mergeCell ref="R42:U42"/>
    <mergeCell ref="V42:Y42"/>
    <mergeCell ref="Z42:AB42"/>
    <mergeCell ref="AF40:AH40"/>
    <mergeCell ref="H41:I41"/>
    <mergeCell ref="J41:M41"/>
    <mergeCell ref="N41:Q41"/>
    <mergeCell ref="R41:U41"/>
    <mergeCell ref="V41:Y41"/>
    <mergeCell ref="Z41:AB41"/>
    <mergeCell ref="AC41:AE41"/>
    <mergeCell ref="AF41:AH41"/>
    <mergeCell ref="AC38:AE38"/>
    <mergeCell ref="AF38:AH38"/>
    <mergeCell ref="C39:C45"/>
    <mergeCell ref="E39:I39"/>
    <mergeCell ref="J39:M39"/>
    <mergeCell ref="N39:Q39"/>
    <mergeCell ref="R39:U39"/>
    <mergeCell ref="V39:Y39"/>
    <mergeCell ref="Z39:AB39"/>
    <mergeCell ref="AC39:AE39"/>
    <mergeCell ref="D38:I38"/>
    <mergeCell ref="J38:M38"/>
    <mergeCell ref="N38:Q38"/>
    <mergeCell ref="R38:U38"/>
    <mergeCell ref="V38:Y38"/>
    <mergeCell ref="Z38:AB38"/>
    <mergeCell ref="AF39:AH39"/>
    <mergeCell ref="D40:D41"/>
    <mergeCell ref="E40:G41"/>
    <mergeCell ref="H40:I40"/>
    <mergeCell ref="J40:M40"/>
    <mergeCell ref="N40:Q40"/>
    <mergeCell ref="R40:U40"/>
    <mergeCell ref="V40:Y40"/>
    <mergeCell ref="AF36:AH36"/>
    <mergeCell ref="E37:I37"/>
    <mergeCell ref="J37:M37"/>
    <mergeCell ref="N37:Q37"/>
    <mergeCell ref="R37:U37"/>
    <mergeCell ref="V37:Y37"/>
    <mergeCell ref="Z37:AB37"/>
    <mergeCell ref="AC37:AE37"/>
    <mergeCell ref="AF37:AH37"/>
    <mergeCell ref="E36:I36"/>
    <mergeCell ref="J36:M36"/>
    <mergeCell ref="N36:Q36"/>
    <mergeCell ref="R36:U36"/>
    <mergeCell ref="V36:Y36"/>
    <mergeCell ref="Z36:AB36"/>
    <mergeCell ref="Z34:AB34"/>
    <mergeCell ref="E33:I33"/>
    <mergeCell ref="J33:M33"/>
    <mergeCell ref="N33:Q33"/>
    <mergeCell ref="R33:U33"/>
    <mergeCell ref="V33:Y33"/>
    <mergeCell ref="Z33:AB33"/>
    <mergeCell ref="H35:I35"/>
    <mergeCell ref="J35:M35"/>
    <mergeCell ref="N35:Q35"/>
    <mergeCell ref="R35:U35"/>
    <mergeCell ref="V35:Y35"/>
    <mergeCell ref="Z35:AB35"/>
    <mergeCell ref="Z31:AB31"/>
    <mergeCell ref="AC31:AE31"/>
    <mergeCell ref="AF31:AH31"/>
    <mergeCell ref="E32:I32"/>
    <mergeCell ref="J32:M32"/>
    <mergeCell ref="N32:Q32"/>
    <mergeCell ref="R32:U32"/>
    <mergeCell ref="V32:Y32"/>
    <mergeCell ref="Z32:AB32"/>
    <mergeCell ref="AC32:AE32"/>
    <mergeCell ref="AF32:AH32"/>
    <mergeCell ref="AC33:AE33"/>
    <mergeCell ref="AF33:AH33"/>
    <mergeCell ref="AC34:AE34"/>
    <mergeCell ref="AF34:AH34"/>
    <mergeCell ref="AC35:AE35"/>
    <mergeCell ref="AF35:AH35"/>
    <mergeCell ref="AC36:AE36"/>
    <mergeCell ref="D27:AF27"/>
    <mergeCell ref="AG27:AK27"/>
    <mergeCell ref="Z28:AA29"/>
    <mergeCell ref="AB28:AB29"/>
    <mergeCell ref="AE28:AE29"/>
    <mergeCell ref="AF28:AG29"/>
    <mergeCell ref="AH28:AH29"/>
    <mergeCell ref="AI28:AK29"/>
    <mergeCell ref="AC28:AD29"/>
    <mergeCell ref="Z30:AB30"/>
    <mergeCell ref="AC30:AE30"/>
    <mergeCell ref="AF30:AH30"/>
    <mergeCell ref="E31:I31"/>
    <mergeCell ref="J31:M31"/>
    <mergeCell ref="N31:Q31"/>
    <mergeCell ref="R31:U31"/>
    <mergeCell ref="V31:Y31"/>
    <mergeCell ref="C30:C38"/>
    <mergeCell ref="E30:I30"/>
    <mergeCell ref="J30:M30"/>
    <mergeCell ref="O30:Q30"/>
    <mergeCell ref="S30:U30"/>
    <mergeCell ref="V30:Y30"/>
    <mergeCell ref="C28:I29"/>
    <mergeCell ref="J28:M29"/>
    <mergeCell ref="N28:Q29"/>
    <mergeCell ref="R28:U29"/>
    <mergeCell ref="V29:Y29"/>
    <mergeCell ref="W28:X28"/>
    <mergeCell ref="D34:D35"/>
    <mergeCell ref="E34:G35"/>
    <mergeCell ref="H34:I34"/>
    <mergeCell ref="J34:M34"/>
    <mergeCell ref="N34:Q34"/>
    <mergeCell ref="R34:U34"/>
    <mergeCell ref="V34:Y34"/>
    <mergeCell ref="P23:V24"/>
    <mergeCell ref="W23:X24"/>
    <mergeCell ref="Y23:Z23"/>
    <mergeCell ref="AG23:AK24"/>
    <mergeCell ref="Y24:Z24"/>
    <mergeCell ref="C25:O25"/>
    <mergeCell ref="P25:V25"/>
    <mergeCell ref="W25:X25"/>
    <mergeCell ref="Y25:AK26"/>
    <mergeCell ref="C26:O26"/>
    <mergeCell ref="C23:C24"/>
    <mergeCell ref="D23:K24"/>
    <mergeCell ref="L23:L24"/>
    <mergeCell ref="M23:M24"/>
    <mergeCell ref="N23:N24"/>
    <mergeCell ref="O23:O24"/>
    <mergeCell ref="P26:V26"/>
    <mergeCell ref="W26:X26"/>
    <mergeCell ref="O21:O22"/>
    <mergeCell ref="P21:V22"/>
    <mergeCell ref="W21:X22"/>
    <mergeCell ref="Y21:Z21"/>
    <mergeCell ref="AG21:AK22"/>
    <mergeCell ref="Y22:Z22"/>
    <mergeCell ref="P19:V20"/>
    <mergeCell ref="W19:X20"/>
    <mergeCell ref="Y19:Z19"/>
    <mergeCell ref="AG19:AK20"/>
    <mergeCell ref="Y20:Z20"/>
    <mergeCell ref="O19:O20"/>
    <mergeCell ref="C21:C22"/>
    <mergeCell ref="D21:K22"/>
    <mergeCell ref="L21:L22"/>
    <mergeCell ref="M21:M22"/>
    <mergeCell ref="N21:N22"/>
    <mergeCell ref="C19:C20"/>
    <mergeCell ref="D19:K20"/>
    <mergeCell ref="L19:L20"/>
    <mergeCell ref="M19:M20"/>
    <mergeCell ref="N19:N20"/>
    <mergeCell ref="Y17:Z17"/>
    <mergeCell ref="AG17:AK18"/>
    <mergeCell ref="Y18:Z18"/>
    <mergeCell ref="P15:V16"/>
    <mergeCell ref="W15:X16"/>
    <mergeCell ref="Y15:Z15"/>
    <mergeCell ref="AG15:AK16"/>
    <mergeCell ref="Y16:Z16"/>
    <mergeCell ref="O15:O16"/>
    <mergeCell ref="C5:C6"/>
    <mergeCell ref="D5:F5"/>
    <mergeCell ref="G5:N5"/>
    <mergeCell ref="P5:Q5"/>
    <mergeCell ref="R5:U5"/>
    <mergeCell ref="W5:Z5"/>
    <mergeCell ref="O13:O14"/>
    <mergeCell ref="P13:V14"/>
    <mergeCell ref="W13:X14"/>
    <mergeCell ref="Y13:Z13"/>
    <mergeCell ref="Y14:Z14"/>
    <mergeCell ref="C12:K12"/>
    <mergeCell ref="L12:O12"/>
    <mergeCell ref="P12:X12"/>
    <mergeCell ref="Y12:AF12"/>
    <mergeCell ref="C13:C14"/>
    <mergeCell ref="D13:K14"/>
    <mergeCell ref="L13:L14"/>
    <mergeCell ref="M13:M14"/>
    <mergeCell ref="N13:N14"/>
    <mergeCell ref="AB5:AC5"/>
    <mergeCell ref="AE5:AH6"/>
    <mergeCell ref="D9:F9"/>
    <mergeCell ref="G9:AK9"/>
    <mergeCell ref="D11:H11"/>
    <mergeCell ref="M11:N11"/>
    <mergeCell ref="P11:AK11"/>
    <mergeCell ref="X7:Y7"/>
    <mergeCell ref="AA7:AC7"/>
    <mergeCell ref="AD7:AE7"/>
    <mergeCell ref="Q8:S8"/>
    <mergeCell ref="T8:Y8"/>
    <mergeCell ref="AA8:AC8"/>
    <mergeCell ref="AD8:AE8"/>
    <mergeCell ref="AI5:AK6"/>
    <mergeCell ref="D6:F6"/>
    <mergeCell ref="G6:N6"/>
    <mergeCell ref="P6:Q6"/>
    <mergeCell ref="R6:U6"/>
    <mergeCell ref="V6:W6"/>
    <mergeCell ref="X6:AC6"/>
    <mergeCell ref="N7:O8"/>
    <mergeCell ref="G7:M8"/>
    <mergeCell ref="AI53:AK53"/>
    <mergeCell ref="AI30:AK52"/>
    <mergeCell ref="C53:J53"/>
    <mergeCell ref="C7:C8"/>
    <mergeCell ref="D7:F8"/>
    <mergeCell ref="Q7:S7"/>
    <mergeCell ref="T7:W7"/>
    <mergeCell ref="AG13:AK14"/>
    <mergeCell ref="AG12:AK12"/>
    <mergeCell ref="C17:C18"/>
    <mergeCell ref="D17:K18"/>
    <mergeCell ref="L17:L18"/>
    <mergeCell ref="M17:M18"/>
    <mergeCell ref="N17:N18"/>
    <mergeCell ref="C15:C16"/>
    <mergeCell ref="D15:K16"/>
    <mergeCell ref="L15:L16"/>
    <mergeCell ref="M15:M16"/>
    <mergeCell ref="N15:N16"/>
    <mergeCell ref="O17:O18"/>
    <mergeCell ref="P17:V18"/>
    <mergeCell ref="W17:X18"/>
    <mergeCell ref="D10:F10"/>
    <mergeCell ref="G10:AK10"/>
  </mergeCells>
  <phoneticPr fontId="8"/>
  <conditionalFormatting sqref="G9:AK9">
    <cfRule type="expression" dxfId="104" priority="20">
      <formula>$G$9=""</formula>
    </cfRule>
  </conditionalFormatting>
  <conditionalFormatting sqref="G10:AK10">
    <cfRule type="expression" dxfId="103" priority="19">
      <formula>$G$10=""</formula>
    </cfRule>
  </conditionalFormatting>
  <conditionalFormatting sqref="AJ54">
    <cfRule type="containsText" dxfId="102" priority="6" stopIfTrue="1" operator="containsText" text="7">
      <formula>NOT(ISERROR(SEARCH("7",AJ54)))</formula>
    </cfRule>
  </conditionalFormatting>
  <conditionalFormatting sqref="AA54:AB54">
    <cfRule type="expression" dxfId="101" priority="15" stopIfTrue="1">
      <formula>$U$74=""</formula>
    </cfRule>
  </conditionalFormatting>
  <conditionalFormatting sqref="AC54">
    <cfRule type="containsText" dxfId="100" priority="14" stopIfTrue="1" operator="containsText" text="(">
      <formula>NOT(ISERROR(SEARCH("(",AC54)))</formula>
    </cfRule>
    <cfRule type="expression" dxfId="99" priority="16" stopIfTrue="1">
      <formula>$X$74=""</formula>
    </cfRule>
  </conditionalFormatting>
  <conditionalFormatting sqref="R54">
    <cfRule type="expression" dxfId="98" priority="17" stopIfTrue="1">
      <formula>#REF!=""</formula>
    </cfRule>
  </conditionalFormatting>
  <conditionalFormatting sqref="R54">
    <cfRule type="expression" dxfId="97" priority="13" stopIfTrue="1">
      <formula>$G$72=""</formula>
    </cfRule>
  </conditionalFormatting>
  <conditionalFormatting sqref="AE54">
    <cfRule type="containsText" dxfId="96" priority="12" stopIfTrue="1" operator="containsText" text="2">
      <formula>NOT(ISERROR(SEARCH("2",AE54)))</formula>
    </cfRule>
  </conditionalFormatting>
  <conditionalFormatting sqref="AD54">
    <cfRule type="containsText" dxfId="95" priority="11" stopIfTrue="1" operator="containsText" text="1">
      <formula>NOT(ISERROR(SEARCH("1",AD54)))</formula>
    </cfRule>
  </conditionalFormatting>
  <conditionalFormatting sqref="AF54">
    <cfRule type="containsText" dxfId="94" priority="10" stopIfTrue="1" operator="containsText" text="3">
      <formula>NOT(ISERROR(SEARCH("3",AF54)))</formula>
    </cfRule>
  </conditionalFormatting>
  <conditionalFormatting sqref="AG54">
    <cfRule type="containsText" dxfId="93" priority="9" stopIfTrue="1" operator="containsText" text="4">
      <formula>NOT(ISERROR(SEARCH("4",AG54)))</formula>
    </cfRule>
  </conditionalFormatting>
  <conditionalFormatting sqref="AH54">
    <cfRule type="containsText" dxfId="92" priority="8" stopIfTrue="1" operator="containsText" text="5">
      <formula>NOT(ISERROR(SEARCH("5",AH54)))</formula>
    </cfRule>
  </conditionalFormatting>
  <conditionalFormatting sqref="AI54">
    <cfRule type="containsText" dxfId="91" priority="7" stopIfTrue="1" operator="containsText" text="6">
      <formula>NOT(ISERROR(SEARCH("6",AI54)))</formula>
    </cfRule>
  </conditionalFormatting>
  <conditionalFormatting sqref="AK54">
    <cfRule type="expression" dxfId="90" priority="18" stopIfTrue="1">
      <formula>#REF!="("</formula>
    </cfRule>
  </conditionalFormatting>
  <conditionalFormatting sqref="J11">
    <cfRule type="expression" dxfId="89" priority="4">
      <formula>$J$11=""</formula>
    </cfRule>
  </conditionalFormatting>
  <conditionalFormatting sqref="L11">
    <cfRule type="expression" dxfId="88" priority="3">
      <formula>$L$11=""</formula>
    </cfRule>
  </conditionalFormatting>
  <conditionalFormatting sqref="AI53">
    <cfRule type="expression" dxfId="87" priority="54">
      <formula>$AI$53="エラー"</formula>
    </cfRule>
  </conditionalFormatting>
  <conditionalFormatting sqref="G6">
    <cfRule type="expression" dxfId="86" priority="1">
      <formula>$G$6=""</formula>
    </cfRule>
  </conditionalFormatting>
  <dataValidations count="1">
    <dataValidation type="whole" errorStyle="information" operator="notBetween" allowBlank="1" showInputMessage="1" showErrorMessage="1" errorTitle="確認" error="総務省が公表している「全国地方公共団体コード」と一致しているか確認してください。" sqref="G6:N6">
      <formula1>10000</formula1>
      <formula2>479999</formula2>
    </dataValidation>
  </dataValidations>
  <printOptions horizontalCentered="1"/>
  <pageMargins left="0.59055118110236227" right="0.59055118110236227" top="0.39370078740157483" bottom="0.39370078740157483" header="0.59055118110236227" footer="0.39370078740157483"/>
  <pageSetup paperSize="9" orientation="portrait" r:id="rId1"/>
  <headerFooter>
    <oddHeader xml:space="preserve">&amp;L&amp;"ＭＳ 明朝,標準"&amp;9
</oddHeader>
    <oddFooter>&amp;R&amp;G</oddFooter>
  </headerFooter>
  <ignoredErrors>
    <ignoredError sqref="D30:I37 D39:I44 E38:I38" numberStoredAsText="1"/>
  </ignoredErrors>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C1:AP76"/>
  <sheetViews>
    <sheetView view="pageBreakPreview" zoomScale="115" zoomScaleNormal="100" zoomScaleSheetLayoutView="115" workbookViewId="0">
      <selection activeCell="M1" sqref="M1"/>
    </sheetView>
  </sheetViews>
  <sheetFormatPr defaultRowHeight="13.5" customHeight="1" x14ac:dyDescent="0.15"/>
  <cols>
    <col min="1" max="2" width="9" style="1"/>
    <col min="3" max="37" width="2.625" style="1" customWidth="1"/>
    <col min="38" max="38" width="9" style="1"/>
    <col min="39" max="39" width="3.125" style="1" customWidth="1"/>
    <col min="40" max="40" width="26.5" style="1" customWidth="1"/>
    <col min="41" max="41" width="3" style="1" customWidth="1"/>
    <col min="42" max="42" width="77" style="1" customWidth="1"/>
    <col min="43" max="16384" width="9" style="1"/>
  </cols>
  <sheetData>
    <row r="1" spans="3:37" ht="13.5" customHeight="1" x14ac:dyDescent="0.15">
      <c r="C1" s="42"/>
      <c r="D1" s="50" t="s">
        <v>203</v>
      </c>
      <c r="E1" s="192"/>
      <c r="F1" s="192"/>
      <c r="G1" s="19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row>
    <row r="2" spans="3:37" ht="9" customHeight="1" x14ac:dyDescent="0.15">
      <c r="C2" s="42"/>
      <c r="D2" s="662"/>
      <c r="E2" s="663"/>
      <c r="F2" s="663"/>
      <c r="G2" s="663"/>
      <c r="H2" s="42"/>
      <c r="I2" s="42"/>
      <c r="J2" s="42"/>
      <c r="K2" s="42"/>
      <c r="L2" s="42"/>
      <c r="M2" s="42"/>
      <c r="N2" s="42"/>
      <c r="O2" s="42"/>
      <c r="P2" s="42"/>
      <c r="Q2" s="42"/>
      <c r="R2" s="42"/>
      <c r="S2" s="42"/>
      <c r="T2" s="42"/>
      <c r="U2" s="42"/>
      <c r="V2" s="42"/>
      <c r="W2" s="42"/>
      <c r="X2" s="42"/>
      <c r="Y2" s="42"/>
      <c r="Z2" s="42"/>
      <c r="AA2" s="42"/>
      <c r="AB2" s="42"/>
      <c r="AC2" s="42"/>
      <c r="AD2" s="42"/>
      <c r="AE2" s="42"/>
      <c r="AF2" s="42"/>
      <c r="AG2" s="193" t="s">
        <v>25</v>
      </c>
      <c r="AH2" s="42"/>
      <c r="AI2" s="42"/>
      <c r="AJ2" s="42"/>
      <c r="AK2" s="42"/>
    </row>
    <row r="3" spans="3:37" ht="9" customHeight="1" x14ac:dyDescent="0.15">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194" t="s">
        <v>23</v>
      </c>
      <c r="AH3" s="42"/>
      <c r="AI3" s="42"/>
      <c r="AJ3" s="42"/>
      <c r="AK3" s="42"/>
    </row>
    <row r="4" spans="3:37" ht="9" customHeight="1" x14ac:dyDescent="0.15">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193" t="s">
        <v>24</v>
      </c>
      <c r="AH4" s="42"/>
      <c r="AI4" s="42"/>
      <c r="AJ4" s="42"/>
      <c r="AK4" s="42"/>
    </row>
    <row r="5" spans="3:37" ht="30" customHeight="1" x14ac:dyDescent="0.15">
      <c r="C5" s="42"/>
      <c r="D5" s="42"/>
      <c r="E5" s="42"/>
      <c r="F5" s="42"/>
      <c r="G5" s="42"/>
      <c r="H5" s="42"/>
      <c r="I5" s="42"/>
      <c r="J5" s="664" t="s">
        <v>26</v>
      </c>
      <c r="K5" s="665"/>
      <c r="L5" s="665"/>
      <c r="M5" s="665"/>
      <c r="N5" s="665"/>
      <c r="O5" s="665"/>
      <c r="P5" s="665"/>
      <c r="Q5" s="665"/>
      <c r="R5" s="665"/>
      <c r="S5" s="665"/>
      <c r="T5" s="665"/>
      <c r="U5" s="665"/>
      <c r="V5" s="665"/>
      <c r="W5" s="665"/>
      <c r="X5" s="665"/>
      <c r="Y5" s="665"/>
      <c r="Z5" s="665"/>
      <c r="AA5" s="42"/>
      <c r="AB5" s="42"/>
      <c r="AC5" s="42"/>
      <c r="AD5" s="42"/>
      <c r="AE5" s="42"/>
      <c r="AF5" s="42"/>
      <c r="AG5" s="42"/>
      <c r="AH5" s="42"/>
      <c r="AI5" s="42"/>
      <c r="AJ5" s="42"/>
      <c r="AK5" s="42"/>
    </row>
    <row r="6" spans="3:37" ht="13.5" customHeight="1" x14ac:dyDescent="0.15">
      <c r="C6" s="42"/>
      <c r="D6" s="42"/>
      <c r="E6" s="42"/>
      <c r="F6" s="42"/>
      <c r="G6" s="42"/>
      <c r="H6" s="42"/>
      <c r="I6" s="42"/>
      <c r="J6" s="42"/>
      <c r="K6" s="42"/>
      <c r="L6" s="42"/>
      <c r="M6" s="42"/>
      <c r="N6" s="42"/>
      <c r="O6" s="42"/>
      <c r="P6" s="195" t="s">
        <v>10</v>
      </c>
      <c r="Q6" s="666" t="s">
        <v>186</v>
      </c>
      <c r="R6" s="667"/>
      <c r="S6" s="667"/>
      <c r="T6" s="42" t="s">
        <v>0</v>
      </c>
      <c r="U6" s="42"/>
      <c r="V6" s="42"/>
      <c r="W6" s="42"/>
      <c r="X6" s="42"/>
      <c r="Y6" s="42"/>
      <c r="Z6" s="42"/>
      <c r="AA6" s="42"/>
      <c r="AB6" s="42"/>
      <c r="AC6" s="42"/>
      <c r="AD6" s="42"/>
      <c r="AE6" s="42"/>
      <c r="AF6" s="42"/>
      <c r="AG6" s="42"/>
      <c r="AH6" s="42"/>
      <c r="AI6" s="42"/>
      <c r="AJ6" s="42"/>
      <c r="AK6" s="42"/>
    </row>
    <row r="7" spans="3:37" ht="13.5" customHeight="1" x14ac:dyDescent="0.15">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row>
    <row r="8" spans="3:37" ht="13.5" customHeight="1" x14ac:dyDescent="0.15">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row>
    <row r="9" spans="3:37" ht="13.5" customHeight="1" x14ac:dyDescent="0.15">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row>
    <row r="10" spans="3:37" ht="13.5" customHeight="1" x14ac:dyDescent="0.15">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row>
    <row r="11" spans="3:37" ht="13.5" customHeight="1" x14ac:dyDescent="0.15">
      <c r="C11" s="42"/>
      <c r="D11" s="42"/>
      <c r="E11" s="42"/>
      <c r="F11" s="42"/>
      <c r="G11" s="42"/>
      <c r="H11" s="42"/>
      <c r="I11" s="42"/>
      <c r="J11" s="42"/>
      <c r="K11" s="42"/>
      <c r="L11" s="42"/>
      <c r="M11" s="668" t="str">
        <f>IF(AND(R14="",Q14="",P14="",O14="",N14="",M14=""),"",IF(OR(Q14="\",P14="\",O14="\",N14="\",M14="\",R14="￥",Q14="￥",P14="￥",O14="￥",N14="￥",M14="￥"),IF(OR(AND(R14="",OR(Q14="\",Q14="￥")),AND(Q14="",OR(P14="\",P14="￥")),AND(P14="",OR(O14="\",O14="￥")),AND(O14="",OR(N14="\",N14="￥")),AND(N14="",OR(M14="\",M14="￥")),),"￥と金額の間が空いています。",""),"￥を記入してください。"))</f>
        <v/>
      </c>
      <c r="N11" s="668"/>
      <c r="O11" s="668"/>
      <c r="P11" s="668"/>
      <c r="Q11" s="668"/>
      <c r="R11" s="668"/>
      <c r="S11" s="668"/>
      <c r="T11" s="668"/>
      <c r="U11" s="669"/>
      <c r="V11" s="42"/>
      <c r="W11" s="42"/>
      <c r="X11" s="42"/>
      <c r="Y11" s="42"/>
      <c r="Z11" s="42"/>
      <c r="AA11" s="42"/>
      <c r="AB11" s="42"/>
      <c r="AC11" s="42"/>
      <c r="AD11" s="42"/>
      <c r="AE11" s="42"/>
      <c r="AF11" s="42"/>
      <c r="AG11" s="42"/>
      <c r="AH11" s="42"/>
      <c r="AI11" s="42"/>
      <c r="AJ11" s="42"/>
      <c r="AK11" s="42"/>
    </row>
    <row r="12" spans="3:37" ht="6" customHeight="1" x14ac:dyDescent="0.15">
      <c r="C12" s="42"/>
      <c r="D12" s="42"/>
      <c r="E12" s="670">
        <v>1</v>
      </c>
      <c r="F12" s="673" t="s">
        <v>1</v>
      </c>
      <c r="G12" s="674"/>
      <c r="H12" s="674"/>
      <c r="I12" s="674"/>
      <c r="J12" s="674"/>
      <c r="K12" s="675"/>
      <c r="L12" s="196"/>
      <c r="M12" s="196"/>
      <c r="N12" s="196"/>
      <c r="O12" s="196"/>
      <c r="P12" s="196"/>
      <c r="Q12" s="196"/>
      <c r="R12" s="196"/>
      <c r="S12" s="196"/>
      <c r="T12" s="196"/>
      <c r="U12" s="196"/>
      <c r="V12" s="196"/>
      <c r="W12" s="196"/>
      <c r="X12" s="196"/>
      <c r="Y12" s="197"/>
      <c r="Z12" s="197"/>
      <c r="AA12" s="197"/>
      <c r="AB12" s="197"/>
      <c r="AC12" s="197"/>
      <c r="AD12" s="197"/>
      <c r="AE12" s="197"/>
      <c r="AF12" s="197"/>
      <c r="AG12" s="197"/>
      <c r="AH12" s="197"/>
      <c r="AI12" s="198"/>
      <c r="AJ12" s="42"/>
      <c r="AK12" s="42"/>
    </row>
    <row r="13" spans="3:37" ht="13.5" customHeight="1" x14ac:dyDescent="0.15">
      <c r="C13" s="42"/>
      <c r="D13" s="42"/>
      <c r="E13" s="671"/>
      <c r="F13" s="676"/>
      <c r="G13" s="676"/>
      <c r="H13" s="676"/>
      <c r="I13" s="676"/>
      <c r="J13" s="676"/>
      <c r="K13" s="677"/>
      <c r="L13" s="42"/>
      <c r="M13" s="199"/>
      <c r="N13" s="200"/>
      <c r="O13" s="201" t="s">
        <v>3</v>
      </c>
      <c r="P13" s="199"/>
      <c r="Q13" s="202"/>
      <c r="R13" s="203" t="s">
        <v>4</v>
      </c>
      <c r="S13" s="196"/>
      <c r="T13" s="200"/>
      <c r="U13" s="204" t="s">
        <v>5</v>
      </c>
      <c r="V13" s="196"/>
      <c r="W13" s="200"/>
      <c r="X13" s="204" t="s">
        <v>6</v>
      </c>
      <c r="Y13" s="205"/>
      <c r="Z13" s="205"/>
      <c r="AA13" s="205"/>
      <c r="AB13" s="205"/>
      <c r="AC13" s="205"/>
      <c r="AD13" s="205"/>
      <c r="AE13" s="205"/>
      <c r="AF13" s="205"/>
      <c r="AG13" s="205"/>
      <c r="AH13" s="205"/>
      <c r="AI13" s="206"/>
      <c r="AJ13" s="42"/>
      <c r="AK13" s="42"/>
    </row>
    <row r="14" spans="3:37" ht="30" customHeight="1" x14ac:dyDescent="0.15">
      <c r="C14" s="42"/>
      <c r="D14" s="42"/>
      <c r="E14" s="671"/>
      <c r="F14" s="676"/>
      <c r="G14" s="676"/>
      <c r="H14" s="676"/>
      <c r="I14" s="676"/>
      <c r="J14" s="676"/>
      <c r="K14" s="677"/>
      <c r="L14" s="42"/>
      <c r="M14" s="207"/>
      <c r="N14" s="208"/>
      <c r="O14" s="209" t="s">
        <v>187</v>
      </c>
      <c r="P14" s="207">
        <v>1</v>
      </c>
      <c r="Q14" s="208">
        <v>9</v>
      </c>
      <c r="R14" s="209">
        <v>0</v>
      </c>
      <c r="S14" s="210">
        <v>0</v>
      </c>
      <c r="T14" s="208">
        <v>0</v>
      </c>
      <c r="U14" s="209">
        <v>0</v>
      </c>
      <c r="V14" s="210">
        <v>0</v>
      </c>
      <c r="W14" s="208">
        <v>0</v>
      </c>
      <c r="X14" s="209">
        <v>0</v>
      </c>
      <c r="Y14" s="205"/>
      <c r="Z14" s="205"/>
      <c r="AA14" s="205"/>
      <c r="AB14" s="205"/>
      <c r="AC14" s="205"/>
      <c r="AD14" s="205"/>
      <c r="AE14" s="205"/>
      <c r="AF14" s="205"/>
      <c r="AG14" s="205"/>
      <c r="AH14" s="205"/>
      <c r="AI14" s="206"/>
      <c r="AJ14" s="42"/>
      <c r="AK14" s="42"/>
    </row>
    <row r="15" spans="3:37" ht="6" customHeight="1" x14ac:dyDescent="0.15">
      <c r="C15" s="42"/>
      <c r="D15" s="42"/>
      <c r="E15" s="672"/>
      <c r="F15" s="678"/>
      <c r="G15" s="678"/>
      <c r="H15" s="678"/>
      <c r="I15" s="678"/>
      <c r="J15" s="678"/>
      <c r="K15" s="679"/>
      <c r="L15" s="211"/>
      <c r="M15" s="211"/>
      <c r="N15" s="211"/>
      <c r="O15" s="211"/>
      <c r="P15" s="211"/>
      <c r="Q15" s="211"/>
      <c r="R15" s="211"/>
      <c r="S15" s="211"/>
      <c r="T15" s="211"/>
      <c r="U15" s="211"/>
      <c r="V15" s="211"/>
      <c r="W15" s="42"/>
      <c r="X15" s="42"/>
      <c r="Y15" s="205"/>
      <c r="Z15" s="205"/>
      <c r="AA15" s="205"/>
      <c r="AB15" s="205"/>
      <c r="AC15" s="205"/>
      <c r="AD15" s="205"/>
      <c r="AE15" s="205"/>
      <c r="AF15" s="205"/>
      <c r="AG15" s="205"/>
      <c r="AH15" s="205"/>
      <c r="AI15" s="206"/>
      <c r="AJ15" s="42"/>
      <c r="AK15" s="42"/>
    </row>
    <row r="16" spans="3:37" ht="18" customHeight="1" x14ac:dyDescent="0.15">
      <c r="C16" s="42"/>
      <c r="D16" s="42"/>
      <c r="E16" s="670">
        <v>2</v>
      </c>
      <c r="F16" s="680" t="s">
        <v>27</v>
      </c>
      <c r="G16" s="674"/>
      <c r="H16" s="674"/>
      <c r="I16" s="674"/>
      <c r="J16" s="674"/>
      <c r="K16" s="675"/>
      <c r="L16" s="196"/>
      <c r="M16" s="196" t="s">
        <v>30</v>
      </c>
      <c r="N16" s="212"/>
      <c r="O16" s="212"/>
      <c r="P16" s="212"/>
      <c r="Q16" s="212"/>
      <c r="R16" s="196"/>
      <c r="S16" s="212"/>
      <c r="T16" s="196"/>
      <c r="U16" s="196"/>
      <c r="V16" s="196"/>
      <c r="W16" s="213" t="s">
        <v>28</v>
      </c>
      <c r="X16" s="212"/>
      <c r="Y16" s="681" t="s">
        <v>2</v>
      </c>
      <c r="Z16" s="681"/>
      <c r="AA16" s="682"/>
      <c r="AB16" s="683"/>
      <c r="AC16" s="214" t="s">
        <v>13</v>
      </c>
      <c r="AD16" s="682"/>
      <c r="AE16" s="683"/>
      <c r="AF16" s="214" t="s">
        <v>14</v>
      </c>
      <c r="AG16" s="682"/>
      <c r="AH16" s="683"/>
      <c r="AI16" s="215" t="s">
        <v>15</v>
      </c>
      <c r="AJ16" s="42"/>
      <c r="AK16" s="42"/>
    </row>
    <row r="17" spans="3:40" ht="18" customHeight="1" x14ac:dyDescent="0.15">
      <c r="C17" s="42"/>
      <c r="D17" s="42"/>
      <c r="E17" s="672"/>
      <c r="F17" s="678"/>
      <c r="G17" s="678"/>
      <c r="H17" s="678"/>
      <c r="I17" s="678"/>
      <c r="J17" s="678"/>
      <c r="K17" s="679"/>
      <c r="L17" s="211"/>
      <c r="M17" s="216"/>
      <c r="N17" s="216"/>
      <c r="O17" s="216"/>
      <c r="P17" s="684"/>
      <c r="Q17" s="684"/>
      <c r="R17" s="684"/>
      <c r="S17" s="685"/>
      <c r="T17" s="685"/>
      <c r="U17" s="217" t="s">
        <v>7</v>
      </c>
      <c r="V17" s="42"/>
      <c r="W17" s="218" t="s">
        <v>29</v>
      </c>
      <c r="X17" s="217"/>
      <c r="Y17" s="686" t="s">
        <v>2</v>
      </c>
      <c r="Z17" s="686"/>
      <c r="AA17" s="687"/>
      <c r="AB17" s="688"/>
      <c r="AC17" s="189" t="s">
        <v>13</v>
      </c>
      <c r="AD17" s="687"/>
      <c r="AE17" s="688"/>
      <c r="AF17" s="189" t="s">
        <v>14</v>
      </c>
      <c r="AG17" s="687"/>
      <c r="AH17" s="688"/>
      <c r="AI17" s="219" t="s">
        <v>15</v>
      </c>
      <c r="AJ17" s="42"/>
      <c r="AK17" s="42"/>
    </row>
    <row r="18" spans="3:40" ht="36" customHeight="1" x14ac:dyDescent="0.15">
      <c r="C18" s="42"/>
      <c r="D18" s="42"/>
      <c r="E18" s="220">
        <v>3</v>
      </c>
      <c r="F18" s="673" t="s">
        <v>8</v>
      </c>
      <c r="G18" s="674"/>
      <c r="H18" s="674"/>
      <c r="I18" s="674"/>
      <c r="J18" s="674"/>
      <c r="K18" s="675"/>
      <c r="L18" s="196"/>
      <c r="M18" s="689" t="s">
        <v>188</v>
      </c>
      <c r="N18" s="690"/>
      <c r="O18" s="690"/>
      <c r="P18" s="690"/>
      <c r="Q18" s="690"/>
      <c r="R18" s="691"/>
      <c r="S18" s="692" t="s">
        <v>9</v>
      </c>
      <c r="T18" s="693"/>
      <c r="U18" s="221" t="s">
        <v>10</v>
      </c>
      <c r="V18" s="694"/>
      <c r="W18" s="695"/>
      <c r="X18" s="695"/>
      <c r="Y18" s="695"/>
      <c r="Z18" s="695"/>
      <c r="AA18" s="695"/>
      <c r="AB18" s="695"/>
      <c r="AC18" s="695"/>
      <c r="AD18" s="695"/>
      <c r="AE18" s="695"/>
      <c r="AF18" s="695"/>
      <c r="AG18" s="695"/>
      <c r="AH18" s="222" t="s">
        <v>0</v>
      </c>
      <c r="AI18" s="223"/>
      <c r="AJ18" s="42"/>
      <c r="AK18" s="42"/>
      <c r="AL18" s="358" t="str">
        <f>IF(M18="","",IF(V18&lt;&gt;"","","設備資金を借り入れる場合は（　）内に設備資金と記入してください。"))</f>
        <v>設備資金を借り入れる場合は（　）内に設備資金と記入してください。</v>
      </c>
      <c r="AM18" s="358"/>
      <c r="AN18" s="358"/>
    </row>
    <row r="19" spans="3:40" ht="36" customHeight="1" x14ac:dyDescent="0.15">
      <c r="C19" s="48"/>
      <c r="D19" s="42"/>
      <c r="E19" s="183">
        <v>4</v>
      </c>
      <c r="F19" s="696" t="s">
        <v>11</v>
      </c>
      <c r="G19" s="299"/>
      <c r="H19" s="299"/>
      <c r="I19" s="299"/>
      <c r="J19" s="299"/>
      <c r="K19" s="697"/>
      <c r="L19" s="224"/>
      <c r="M19" s="698" t="s">
        <v>31</v>
      </c>
      <c r="N19" s="678"/>
      <c r="O19" s="676"/>
      <c r="P19" s="676"/>
      <c r="Q19" s="676"/>
      <c r="R19" s="676"/>
      <c r="S19" s="674"/>
      <c r="T19" s="674"/>
      <c r="U19" s="674"/>
      <c r="V19" s="674"/>
      <c r="W19" s="674"/>
      <c r="X19" s="674"/>
      <c r="Y19" s="674"/>
      <c r="Z19" s="674"/>
      <c r="AA19" s="299"/>
      <c r="AB19" s="299"/>
      <c r="AC19" s="299"/>
      <c r="AD19" s="299"/>
      <c r="AE19" s="299"/>
      <c r="AF19" s="299"/>
      <c r="AG19" s="299"/>
      <c r="AH19" s="299"/>
      <c r="AI19" s="225"/>
      <c r="AJ19" s="42"/>
      <c r="AK19" s="42"/>
    </row>
    <row r="20" spans="3:40" ht="36" customHeight="1" x14ac:dyDescent="0.15">
      <c r="C20" s="42"/>
      <c r="D20" s="42"/>
      <c r="E20" s="226">
        <v>5</v>
      </c>
      <c r="F20" s="696" t="s">
        <v>12</v>
      </c>
      <c r="G20" s="299"/>
      <c r="H20" s="299"/>
      <c r="I20" s="299"/>
      <c r="J20" s="299"/>
      <c r="K20" s="697"/>
      <c r="L20" s="211"/>
      <c r="M20" s="699" t="s">
        <v>2</v>
      </c>
      <c r="N20" s="700"/>
      <c r="O20" s="701">
        <v>28</v>
      </c>
      <c r="P20" s="702"/>
      <c r="Q20" s="703" t="s">
        <v>13</v>
      </c>
      <c r="R20" s="704"/>
      <c r="S20" s="701">
        <v>6</v>
      </c>
      <c r="T20" s="702"/>
      <c r="U20" s="703" t="s">
        <v>14</v>
      </c>
      <c r="V20" s="704"/>
      <c r="W20" s="701">
        <v>5</v>
      </c>
      <c r="X20" s="702"/>
      <c r="Y20" s="703" t="s">
        <v>15</v>
      </c>
      <c r="Z20" s="704"/>
      <c r="AA20" s="211"/>
      <c r="AB20" s="211"/>
      <c r="AC20" s="211"/>
      <c r="AD20" s="211"/>
      <c r="AE20" s="211"/>
      <c r="AF20" s="211"/>
      <c r="AG20" s="211"/>
      <c r="AH20" s="211"/>
      <c r="AI20" s="227"/>
      <c r="AJ20" s="42"/>
      <c r="AK20" s="42"/>
    </row>
    <row r="21" spans="3:40" ht="36" customHeight="1" x14ac:dyDescent="0.15">
      <c r="C21" s="42"/>
      <c r="D21" s="42"/>
      <c r="E21" s="226">
        <v>6</v>
      </c>
      <c r="F21" s="696" t="s">
        <v>32</v>
      </c>
      <c r="G21" s="299"/>
      <c r="H21" s="299"/>
      <c r="I21" s="299"/>
      <c r="J21" s="299"/>
      <c r="K21" s="697"/>
      <c r="L21" s="211"/>
      <c r="M21" s="707" t="s">
        <v>2</v>
      </c>
      <c r="N21" s="708"/>
      <c r="O21" s="705">
        <v>28</v>
      </c>
      <c r="P21" s="706"/>
      <c r="Q21" s="715" t="s">
        <v>13</v>
      </c>
      <c r="R21" s="716"/>
      <c r="S21" s="705">
        <v>9</v>
      </c>
      <c r="T21" s="706"/>
      <c r="U21" s="715" t="s">
        <v>14</v>
      </c>
      <c r="V21" s="716"/>
      <c r="W21" s="705">
        <v>1</v>
      </c>
      <c r="X21" s="706"/>
      <c r="Y21" s="707" t="s">
        <v>15</v>
      </c>
      <c r="Z21" s="708"/>
      <c r="AA21" s="42"/>
      <c r="AB21" s="42"/>
      <c r="AC21" s="42"/>
      <c r="AD21" s="42"/>
      <c r="AE21" s="42"/>
      <c r="AF21" s="42"/>
      <c r="AG21" s="42"/>
      <c r="AH21" s="42"/>
      <c r="AI21" s="227"/>
      <c r="AJ21" s="42"/>
      <c r="AK21" s="42"/>
    </row>
    <row r="22" spans="3:40" ht="36" customHeight="1" x14ac:dyDescent="0.15">
      <c r="C22" s="42"/>
      <c r="D22" s="42"/>
      <c r="E22" s="226">
        <v>7</v>
      </c>
      <c r="F22" s="696" t="s">
        <v>33</v>
      </c>
      <c r="G22" s="299"/>
      <c r="H22" s="299"/>
      <c r="I22" s="299"/>
      <c r="J22" s="299"/>
      <c r="K22" s="697"/>
      <c r="L22" s="224"/>
      <c r="M22" s="709" t="s">
        <v>211</v>
      </c>
      <c r="N22" s="710"/>
      <c r="O22" s="710"/>
      <c r="P22" s="710"/>
      <c r="Q22" s="710"/>
      <c r="R22" s="710"/>
      <c r="S22" s="710"/>
      <c r="T22" s="710"/>
      <c r="U22" s="710"/>
      <c r="V22" s="710"/>
      <c r="W22" s="710"/>
      <c r="X22" s="710"/>
      <c r="Y22" s="710"/>
      <c r="Z22" s="710"/>
      <c r="AA22" s="710"/>
      <c r="AB22" s="710"/>
      <c r="AC22" s="710"/>
      <c r="AD22" s="710"/>
      <c r="AE22" s="710"/>
      <c r="AF22" s="710"/>
      <c r="AG22" s="710"/>
      <c r="AH22" s="710"/>
      <c r="AI22" s="225"/>
      <c r="AJ22" s="42"/>
      <c r="AK22" s="42"/>
    </row>
    <row r="23" spans="3:40" ht="36" customHeight="1" x14ac:dyDescent="0.15">
      <c r="C23" s="48"/>
      <c r="D23" s="42"/>
      <c r="E23" s="183">
        <v>8</v>
      </c>
      <c r="F23" s="711" t="s">
        <v>34</v>
      </c>
      <c r="G23" s="299"/>
      <c r="H23" s="299"/>
      <c r="I23" s="299"/>
      <c r="J23" s="299"/>
      <c r="K23" s="697"/>
      <c r="L23" s="224"/>
      <c r="M23" s="712" t="s">
        <v>35</v>
      </c>
      <c r="N23" s="713"/>
      <c r="O23" s="713"/>
      <c r="P23" s="713"/>
      <c r="Q23" s="713"/>
      <c r="R23" s="713"/>
      <c r="S23" s="713"/>
      <c r="T23" s="713"/>
      <c r="U23" s="713"/>
      <c r="V23" s="713"/>
      <c r="W23" s="713"/>
      <c r="X23" s="713"/>
      <c r="Y23" s="713"/>
      <c r="Z23" s="713"/>
      <c r="AA23" s="713"/>
      <c r="AB23" s="713"/>
      <c r="AC23" s="713"/>
      <c r="AD23" s="713"/>
      <c r="AE23" s="713"/>
      <c r="AF23" s="713"/>
      <c r="AG23" s="713"/>
      <c r="AH23" s="713"/>
      <c r="AI23" s="714"/>
      <c r="AJ23" s="42"/>
      <c r="AK23" s="42"/>
    </row>
    <row r="24" spans="3:40" ht="6" customHeight="1" x14ac:dyDescent="0.15">
      <c r="C24" s="42"/>
      <c r="D24" s="42"/>
      <c r="E24" s="670">
        <v>9</v>
      </c>
      <c r="F24" s="680" t="s">
        <v>16</v>
      </c>
      <c r="G24" s="719"/>
      <c r="H24" s="719"/>
      <c r="I24" s="719"/>
      <c r="J24" s="719"/>
      <c r="K24" s="720"/>
      <c r="L24" s="199"/>
      <c r="M24" s="196"/>
      <c r="N24" s="228"/>
      <c r="O24" s="229"/>
      <c r="P24" s="230"/>
      <c r="Q24" s="196"/>
      <c r="R24" s="228"/>
      <c r="S24" s="229"/>
      <c r="T24" s="230"/>
      <c r="U24" s="196"/>
      <c r="V24" s="228"/>
      <c r="W24" s="229"/>
      <c r="X24" s="230"/>
      <c r="Y24" s="196"/>
      <c r="Z24" s="228"/>
      <c r="AA24" s="196"/>
      <c r="AB24" s="196"/>
      <c r="AC24" s="196"/>
      <c r="AD24" s="196"/>
      <c r="AE24" s="196"/>
      <c r="AF24" s="196"/>
      <c r="AG24" s="196"/>
      <c r="AH24" s="196"/>
      <c r="AI24" s="223"/>
      <c r="AJ24" s="42"/>
      <c r="AK24" s="42"/>
    </row>
    <row r="25" spans="3:40" ht="18" customHeight="1" x14ac:dyDescent="0.15">
      <c r="C25" s="42"/>
      <c r="D25" s="42"/>
      <c r="E25" s="717"/>
      <c r="F25" s="721"/>
      <c r="G25" s="721"/>
      <c r="H25" s="721"/>
      <c r="I25" s="721"/>
      <c r="J25" s="721"/>
      <c r="K25" s="722"/>
      <c r="L25" s="231"/>
      <c r="M25" s="314" t="s">
        <v>202</v>
      </c>
      <c r="N25" s="315"/>
      <c r="O25" s="315"/>
      <c r="P25" s="315"/>
      <c r="Q25" s="315"/>
      <c r="R25" s="315"/>
      <c r="S25" s="315"/>
      <c r="T25" s="316"/>
      <c r="U25" s="316"/>
      <c r="V25" s="316"/>
      <c r="W25" s="316"/>
      <c r="X25" s="316"/>
      <c r="Y25" s="316"/>
      <c r="Z25" s="316"/>
      <c r="AA25" s="316"/>
      <c r="AB25" s="316"/>
      <c r="AC25" s="316"/>
      <c r="AD25" s="316"/>
      <c r="AE25" s="316"/>
      <c r="AF25" s="42"/>
      <c r="AG25" s="42"/>
      <c r="AH25" s="42"/>
      <c r="AI25" s="232"/>
      <c r="AJ25" s="42"/>
      <c r="AK25" s="42"/>
    </row>
    <row r="26" spans="3:40" ht="6" customHeight="1" x14ac:dyDescent="0.15">
      <c r="C26" s="42"/>
      <c r="D26" s="42"/>
      <c r="E26" s="717"/>
      <c r="F26" s="721"/>
      <c r="G26" s="721"/>
      <c r="H26" s="721"/>
      <c r="I26" s="721"/>
      <c r="J26" s="721"/>
      <c r="K26" s="722"/>
      <c r="L26" s="231"/>
      <c r="M26" s="42"/>
      <c r="N26" s="43"/>
      <c r="O26" s="44"/>
      <c r="P26" s="45"/>
      <c r="Q26" s="42"/>
      <c r="R26" s="43"/>
      <c r="S26" s="46"/>
      <c r="T26" s="45"/>
      <c r="U26" s="42"/>
      <c r="V26" s="43"/>
      <c r="W26" s="46"/>
      <c r="X26" s="45"/>
      <c r="Y26" s="42"/>
      <c r="Z26" s="43"/>
      <c r="AA26" s="42"/>
      <c r="AB26" s="42"/>
      <c r="AC26" s="42"/>
      <c r="AD26" s="42"/>
      <c r="AE26" s="42"/>
      <c r="AF26" s="42"/>
      <c r="AG26" s="42"/>
      <c r="AH26" s="42"/>
      <c r="AI26" s="232"/>
      <c r="AJ26" s="42"/>
      <c r="AK26" s="42"/>
    </row>
    <row r="27" spans="3:40" ht="24" customHeight="1" x14ac:dyDescent="0.15">
      <c r="C27" s="42"/>
      <c r="D27" s="42"/>
      <c r="E27" s="717"/>
      <c r="F27" s="721"/>
      <c r="G27" s="721"/>
      <c r="H27" s="721"/>
      <c r="I27" s="721"/>
      <c r="J27" s="721"/>
      <c r="K27" s="722"/>
      <c r="L27" s="231"/>
      <c r="M27" s="298" t="s">
        <v>17</v>
      </c>
      <c r="N27" s="299"/>
      <c r="O27" s="299"/>
      <c r="P27" s="726" t="s">
        <v>189</v>
      </c>
      <c r="Q27" s="727"/>
      <c r="R27" s="727"/>
      <c r="S27" s="727"/>
      <c r="T27" s="727"/>
      <c r="U27" s="727"/>
      <c r="V27" s="362" t="s">
        <v>19</v>
      </c>
      <c r="W27" s="363"/>
      <c r="X27" s="363"/>
      <c r="Y27" s="233">
        <v>0</v>
      </c>
      <c r="Z27" s="233">
        <v>1</v>
      </c>
      <c r="AA27" s="233">
        <v>2</v>
      </c>
      <c r="AB27" s="233">
        <v>3</v>
      </c>
      <c r="AC27" s="233">
        <v>4</v>
      </c>
      <c r="AD27" s="233">
        <v>5</v>
      </c>
      <c r="AE27" s="233">
        <v>6</v>
      </c>
      <c r="AF27" s="279" t="str">
        <f>IF(OR(P27="別段預金"),"",IF(AND(COUNT(Y27),Z27="")+AND(COUNT(Z27),AA27="")+AND(COUNT(AA27),AB27="")+AND(COUNT(AB27),AC27="")+AND(COUNT(AC27),AD27="")+(AE27="")&gt;=1,"←右詰で記入してください。",""))</f>
        <v/>
      </c>
      <c r="AG27" s="280"/>
      <c r="AH27" s="280"/>
      <c r="AI27" s="281"/>
      <c r="AJ27" s="42"/>
      <c r="AK27" s="42"/>
    </row>
    <row r="28" spans="3:40" ht="24" customHeight="1" x14ac:dyDescent="0.15">
      <c r="C28" s="42"/>
      <c r="D28" s="42"/>
      <c r="E28" s="717"/>
      <c r="F28" s="723"/>
      <c r="G28" s="723"/>
      <c r="H28" s="723"/>
      <c r="I28" s="723"/>
      <c r="J28" s="723"/>
      <c r="K28" s="722"/>
      <c r="L28" s="231"/>
      <c r="M28" s="366" t="s">
        <v>18</v>
      </c>
      <c r="N28" s="367"/>
      <c r="O28" s="367"/>
      <c r="P28" s="728" t="s">
        <v>190</v>
      </c>
      <c r="Q28" s="729"/>
      <c r="R28" s="729"/>
      <c r="S28" s="729"/>
      <c r="T28" s="729"/>
      <c r="U28" s="729"/>
      <c r="V28" s="729"/>
      <c r="W28" s="729"/>
      <c r="X28" s="729"/>
      <c r="Y28" s="729"/>
      <c r="Z28" s="729"/>
      <c r="AA28" s="729"/>
      <c r="AB28" s="729"/>
      <c r="AC28" s="729"/>
      <c r="AD28" s="729"/>
      <c r="AE28" s="730"/>
      <c r="AF28" s="42"/>
      <c r="AG28" s="42"/>
      <c r="AH28" s="42"/>
      <c r="AI28" s="232"/>
      <c r="AJ28" s="42"/>
      <c r="AK28" s="42"/>
    </row>
    <row r="29" spans="3:40" ht="6" customHeight="1" x14ac:dyDescent="0.15">
      <c r="C29" s="42"/>
      <c r="D29" s="42"/>
      <c r="E29" s="718"/>
      <c r="F29" s="724"/>
      <c r="G29" s="724"/>
      <c r="H29" s="724"/>
      <c r="I29" s="724"/>
      <c r="J29" s="724"/>
      <c r="K29" s="725"/>
      <c r="L29" s="234"/>
      <c r="M29" s="211"/>
      <c r="N29" s="235"/>
      <c r="O29" s="44"/>
      <c r="P29" s="236"/>
      <c r="Q29" s="211"/>
      <c r="R29" s="235"/>
      <c r="S29" s="44"/>
      <c r="T29" s="236"/>
      <c r="U29" s="211"/>
      <c r="V29" s="235"/>
      <c r="W29" s="44"/>
      <c r="X29" s="236"/>
      <c r="Y29" s="211"/>
      <c r="Z29" s="235"/>
      <c r="AA29" s="211"/>
      <c r="AB29" s="211"/>
      <c r="AC29" s="211"/>
      <c r="AD29" s="211"/>
      <c r="AE29" s="211"/>
      <c r="AF29" s="211"/>
      <c r="AG29" s="211"/>
      <c r="AH29" s="211"/>
      <c r="AI29" s="227"/>
      <c r="AJ29" s="42"/>
      <c r="AK29" s="42"/>
    </row>
    <row r="30" spans="3:40" ht="13.5" customHeight="1" x14ac:dyDescent="0.15">
      <c r="C30" s="42"/>
      <c r="D30" s="42"/>
      <c r="E30" s="237"/>
      <c r="F30" s="237"/>
      <c r="G30" s="237"/>
      <c r="H30" s="237"/>
      <c r="I30" s="237"/>
      <c r="J30" s="237"/>
      <c r="K30" s="237"/>
      <c r="L30" s="42"/>
      <c r="M30" s="42"/>
      <c r="N30" s="43"/>
      <c r="O30" s="46"/>
      <c r="P30" s="45"/>
      <c r="Q30" s="42"/>
      <c r="R30" s="43"/>
      <c r="S30" s="46"/>
      <c r="T30" s="45"/>
      <c r="U30" s="42"/>
      <c r="V30" s="43"/>
      <c r="W30" s="46"/>
      <c r="X30" s="45"/>
      <c r="Y30" s="42"/>
      <c r="Z30" s="43"/>
      <c r="AA30" s="42"/>
      <c r="AB30" s="42"/>
      <c r="AC30" s="42"/>
      <c r="AD30" s="42"/>
      <c r="AE30" s="42"/>
      <c r="AF30" s="42"/>
      <c r="AG30" s="42"/>
      <c r="AH30" s="42"/>
      <c r="AI30" s="42"/>
      <c r="AJ30" s="42"/>
      <c r="AK30" s="42"/>
    </row>
    <row r="31" spans="3:40" ht="18" customHeight="1" x14ac:dyDescent="0.15">
      <c r="C31" s="48"/>
      <c r="D31" s="42"/>
      <c r="E31" s="50" t="s">
        <v>185</v>
      </c>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row>
    <row r="32" spans="3:40" ht="13.5" customHeight="1" x14ac:dyDescent="0.15">
      <c r="C32" s="48"/>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row>
    <row r="33" spans="3:42" ht="24" customHeight="1" x14ac:dyDescent="0.15">
      <c r="C33" s="48"/>
      <c r="D33" s="42"/>
      <c r="E33" s="42"/>
      <c r="F33" s="284" t="s">
        <v>2</v>
      </c>
      <c r="G33" s="285"/>
      <c r="H33" s="731">
        <v>28</v>
      </c>
      <c r="I33" s="731"/>
      <c r="J33" s="49" t="s">
        <v>13</v>
      </c>
      <c r="K33" s="731">
        <v>5</v>
      </c>
      <c r="L33" s="731"/>
      <c r="M33" s="49" t="s">
        <v>14</v>
      </c>
      <c r="N33" s="731">
        <v>1</v>
      </c>
      <c r="O33" s="731"/>
      <c r="P33" s="49" t="s">
        <v>15</v>
      </c>
      <c r="Q33" s="42"/>
      <c r="R33" s="42"/>
      <c r="S33" s="42"/>
      <c r="T33" s="42"/>
      <c r="U33" s="42"/>
      <c r="V33" s="42"/>
      <c r="W33" s="42"/>
      <c r="X33" s="42"/>
      <c r="Y33" s="42"/>
      <c r="Z33" s="42"/>
      <c r="AA33" s="42"/>
      <c r="AB33" s="42"/>
      <c r="AC33" s="42"/>
      <c r="AD33" s="42"/>
      <c r="AE33" s="42"/>
      <c r="AF33" s="42"/>
      <c r="AG33" s="42"/>
      <c r="AH33" s="42"/>
      <c r="AI33" s="42"/>
      <c r="AJ33" s="42"/>
      <c r="AK33" s="42"/>
    </row>
    <row r="34" spans="3:42" ht="24" customHeight="1" x14ac:dyDescent="0.15">
      <c r="C34" s="48"/>
      <c r="D34" s="42"/>
      <c r="E34" s="42"/>
      <c r="F34" s="42"/>
      <c r="G34" s="42"/>
      <c r="H34" s="42"/>
      <c r="I34" s="42"/>
      <c r="J34" s="42"/>
      <c r="K34" s="42"/>
      <c r="L34" s="42"/>
      <c r="M34" s="42"/>
      <c r="N34" s="42"/>
      <c r="O34" s="42"/>
      <c r="P34" s="276" t="s">
        <v>20</v>
      </c>
      <c r="Q34" s="277"/>
      <c r="R34" s="278"/>
      <c r="S34" s="732" t="s">
        <v>191</v>
      </c>
      <c r="T34" s="733"/>
      <c r="U34" s="733"/>
      <c r="V34" s="733"/>
      <c r="W34" s="733"/>
      <c r="X34" s="733"/>
      <c r="Y34" s="733"/>
      <c r="Z34" s="733"/>
      <c r="AA34" s="733"/>
      <c r="AB34" s="733"/>
      <c r="AC34" s="733"/>
      <c r="AD34" s="733"/>
      <c r="AE34" s="733"/>
      <c r="AF34" s="733"/>
      <c r="AG34" s="733"/>
      <c r="AH34" s="42"/>
      <c r="AI34" s="42"/>
      <c r="AJ34" s="42"/>
      <c r="AK34" s="42"/>
    </row>
    <row r="35" spans="3:42" ht="24" customHeight="1" x14ac:dyDescent="0.15">
      <c r="C35" s="42"/>
      <c r="D35" s="42"/>
      <c r="E35" s="42"/>
      <c r="F35" s="42"/>
      <c r="G35" s="42"/>
      <c r="H35" s="42"/>
      <c r="I35" s="42"/>
      <c r="J35" s="42"/>
      <c r="K35" s="42"/>
      <c r="L35" s="42"/>
      <c r="M35" s="42"/>
      <c r="N35" s="42"/>
      <c r="O35" s="42"/>
      <c r="P35" s="276" t="s">
        <v>21</v>
      </c>
      <c r="Q35" s="277"/>
      <c r="R35" s="278"/>
      <c r="S35" s="732" t="s">
        <v>192</v>
      </c>
      <c r="T35" s="733"/>
      <c r="U35" s="733"/>
      <c r="V35" s="733"/>
      <c r="W35" s="733"/>
      <c r="X35" s="733"/>
      <c r="Y35" s="733"/>
      <c r="Z35" s="733"/>
      <c r="AA35" s="733"/>
      <c r="AB35" s="733"/>
      <c r="AC35" s="733"/>
      <c r="AD35" s="733"/>
      <c r="AE35" s="733"/>
      <c r="AF35" s="733"/>
      <c r="AG35" s="733"/>
      <c r="AH35" s="42"/>
      <c r="AI35" s="42" t="s">
        <v>22</v>
      </c>
      <c r="AJ35" s="42"/>
      <c r="AK35" s="42"/>
    </row>
    <row r="36" spans="3:42" ht="13.5" customHeight="1" x14ac:dyDescent="0.15">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row>
    <row r="37" spans="3:42" ht="24" customHeight="1" thickBot="1" x14ac:dyDescent="0.2">
      <c r="C37" s="42"/>
      <c r="D37" s="42"/>
      <c r="E37" s="50" t="s">
        <v>169</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734" t="str">
        <f>IF(AL38="","","エラー")</f>
        <v/>
      </c>
      <c r="AJ37" s="734"/>
      <c r="AK37" s="734"/>
    </row>
    <row r="38" spans="3:42" ht="13.5" customHeight="1" x14ac:dyDescent="0.15">
      <c r="P38" s="359" t="str">
        <f>IF(AND(AB38="",AC38="",AD38="",AE38="",AF38="",AG38="",AH38="",AI38="",AJ38=""),"","「エラーチェック（エラーリストを参照）」")</f>
        <v/>
      </c>
      <c r="Q38" s="359"/>
      <c r="R38" s="359"/>
      <c r="S38" s="359"/>
      <c r="T38" s="359"/>
      <c r="U38" s="359"/>
      <c r="V38" s="359"/>
      <c r="W38" s="359"/>
      <c r="X38" s="359"/>
      <c r="Y38" s="359"/>
      <c r="Z38" s="359"/>
      <c r="AA38" s="80" t="str">
        <f>IF(P38="","","(")</f>
        <v/>
      </c>
      <c r="AB38" s="81" t="str">
        <f>IF(AP40="","","1")</f>
        <v/>
      </c>
      <c r="AC38" s="81" t="str">
        <f>IF(AP41="","","2")</f>
        <v/>
      </c>
      <c r="AD38" s="81" t="str">
        <f>IF(AP45="","","3")</f>
        <v/>
      </c>
      <c r="AE38" s="81" t="str">
        <f>IF(AP46="","","4")</f>
        <v/>
      </c>
      <c r="AF38" s="81" t="str">
        <f>IF(AP47="","","5")</f>
        <v/>
      </c>
      <c r="AG38" s="81" t="str">
        <f>IF(AP48="","","6")</f>
        <v/>
      </c>
      <c r="AH38" s="81" t="str">
        <f>IF(AP49="","","7")</f>
        <v/>
      </c>
      <c r="AI38" s="81" t="str">
        <f>IF(AP52="","","8")</f>
        <v/>
      </c>
      <c r="AJ38" s="81" t="str">
        <f>IF(AP53="","","9")</f>
        <v/>
      </c>
      <c r="AK38" s="82" t="str">
        <f>IF(AA38="","",")")</f>
        <v/>
      </c>
      <c r="AL38" s="106" t="str">
        <f>IF(AP40&amp;AP41&amp;AP45&amp;AP47&amp;AP46&amp;AP48&amp;AP49&amp;AP52&amp;AP53="","","エラー")</f>
        <v/>
      </c>
      <c r="AM38" s="84" t="s">
        <v>141</v>
      </c>
      <c r="AN38" s="85"/>
      <c r="AO38" s="86"/>
      <c r="AP38" s="87"/>
    </row>
    <row r="39" spans="3:42" ht="13.5" customHeight="1" x14ac:dyDescent="0.15">
      <c r="C39" s="2"/>
      <c r="R39" s="88"/>
      <c r="S39" s="88"/>
      <c r="T39" s="88"/>
      <c r="U39" s="88"/>
      <c r="V39" s="88"/>
      <c r="W39" s="88"/>
      <c r="X39" s="88"/>
      <c r="Y39" s="83"/>
      <c r="Z39" s="89"/>
      <c r="AA39" s="90"/>
      <c r="AB39" s="90"/>
      <c r="AC39" s="90"/>
      <c r="AD39" s="90"/>
      <c r="AE39" s="90"/>
      <c r="AF39" s="90"/>
      <c r="AG39" s="90"/>
      <c r="AH39" s="90"/>
      <c r="AI39" s="90"/>
      <c r="AJ39" s="91"/>
      <c r="AK39" s="83"/>
      <c r="AL39" s="92"/>
      <c r="AM39" s="93" t="s">
        <v>142</v>
      </c>
      <c r="AO39" s="94"/>
      <c r="AP39" s="95"/>
    </row>
    <row r="40" spans="3:42" ht="13.5" customHeight="1" x14ac:dyDescent="0.15">
      <c r="C40" s="2"/>
      <c r="R40" s="88"/>
      <c r="S40" s="88"/>
      <c r="T40" s="88"/>
      <c r="U40" s="88"/>
      <c r="V40" s="88"/>
      <c r="W40" s="88"/>
      <c r="X40" s="88"/>
      <c r="Y40" s="83"/>
      <c r="Z40" s="89"/>
      <c r="AA40" s="90"/>
      <c r="AB40" s="90"/>
      <c r="AC40" s="90"/>
      <c r="AD40" s="90"/>
      <c r="AE40" s="90"/>
      <c r="AF40" s="90"/>
      <c r="AG40" s="90"/>
      <c r="AH40" s="90"/>
      <c r="AI40" s="90"/>
      <c r="AJ40" s="91"/>
      <c r="AK40" s="83"/>
      <c r="AL40" s="92"/>
      <c r="AM40" s="93">
        <v>1</v>
      </c>
      <c r="AN40" s="94" t="s">
        <v>40</v>
      </c>
      <c r="AO40" s="8" t="s">
        <v>149</v>
      </c>
      <c r="AP40" s="97" t="str">
        <f>IF(Q6="","申込区分を選択してください。","")</f>
        <v/>
      </c>
    </row>
    <row r="41" spans="3:42" ht="13.5" customHeight="1" x14ac:dyDescent="0.15">
      <c r="C41" s="2"/>
      <c r="D41" s="2"/>
      <c r="R41" s="83"/>
      <c r="S41" s="83"/>
      <c r="T41" s="83"/>
      <c r="U41" s="83"/>
      <c r="V41" s="83"/>
      <c r="W41" s="83"/>
      <c r="X41" s="83"/>
      <c r="Y41" s="83"/>
      <c r="Z41" s="83"/>
      <c r="AA41" s="83"/>
      <c r="AB41" s="83"/>
      <c r="AC41" s="83"/>
      <c r="AD41" s="83"/>
      <c r="AE41" s="83"/>
      <c r="AF41" s="83"/>
      <c r="AG41" s="83"/>
      <c r="AH41" s="83"/>
      <c r="AI41" s="83"/>
      <c r="AJ41" s="83"/>
      <c r="AK41" s="83"/>
      <c r="AL41" s="83"/>
      <c r="AM41" s="96">
        <v>2</v>
      </c>
      <c r="AN41" s="94" t="s">
        <v>150</v>
      </c>
      <c r="AO41" s="8" t="s">
        <v>149</v>
      </c>
      <c r="AP41" s="97" t="str">
        <f>IF(AND(AP42="",AP43=""),"","-")</f>
        <v/>
      </c>
    </row>
    <row r="42" spans="3:42" ht="13.5" customHeight="1" x14ac:dyDescent="0.15">
      <c r="C42" s="2"/>
      <c r="D42" s="2"/>
      <c r="R42" s="83"/>
      <c r="S42" s="83"/>
      <c r="T42" s="83"/>
      <c r="U42" s="83"/>
      <c r="V42" s="83"/>
      <c r="W42" s="83"/>
      <c r="X42" s="83"/>
      <c r="Y42" s="83"/>
      <c r="Z42" s="83"/>
      <c r="AA42" s="83"/>
      <c r="AB42" s="83"/>
      <c r="AC42" s="83"/>
      <c r="AD42" s="83"/>
      <c r="AE42" s="83"/>
      <c r="AF42" s="83"/>
      <c r="AG42" s="83"/>
      <c r="AH42" s="83"/>
      <c r="AI42" s="83"/>
      <c r="AJ42" s="83"/>
      <c r="AK42" s="83"/>
      <c r="AL42" s="83"/>
      <c r="AM42" s="96"/>
      <c r="AN42" s="94"/>
      <c r="AO42" s="8"/>
      <c r="AP42" s="97" t="str">
        <f>IF(AND(Q6="借換",OR(P17="",AA16="",AD16="",AG16="",AA17="",AD17="",AG17="")),"「２　借換を希望する既借入額等」の既借入額、借入日、償還日が記入されていません。","")</f>
        <v/>
      </c>
    </row>
    <row r="43" spans="3:42" ht="13.5" customHeight="1" x14ac:dyDescent="0.15">
      <c r="C43" s="2"/>
      <c r="D43" s="2"/>
      <c r="R43" s="83"/>
      <c r="S43" s="83"/>
      <c r="T43" s="83"/>
      <c r="U43" s="83"/>
      <c r="V43" s="83"/>
      <c r="W43" s="83"/>
      <c r="X43" s="83"/>
      <c r="Y43" s="83"/>
      <c r="Z43" s="83"/>
      <c r="AA43" s="83"/>
      <c r="AB43" s="83"/>
      <c r="AC43" s="83"/>
      <c r="AD43" s="83"/>
      <c r="AE43" s="83"/>
      <c r="AF43" s="83"/>
      <c r="AG43" s="83"/>
      <c r="AH43" s="83"/>
      <c r="AI43" s="83"/>
      <c r="AJ43" s="83"/>
      <c r="AK43" s="83"/>
      <c r="AL43" s="83"/>
      <c r="AM43" s="96"/>
      <c r="AN43" s="94"/>
      <c r="AO43" s="8"/>
      <c r="AP43" s="356" t="str">
        <f>IF(AND(OR(Q6="新規",Q6=""),AND(P17="",AA16="",AD16="",AG16="",AA17="",AD17="",AG17="")),"",IF(Q6="借換","","「２　借換を希望する既借入額等」の既借入額、借入日、償還日が記入されています。   （申込区分が「新規」である場合、記入の必要はありません。）"))</f>
        <v/>
      </c>
    </row>
    <row r="44" spans="3:42" ht="13.5" customHeight="1" x14ac:dyDescent="0.15">
      <c r="C44" s="2"/>
      <c r="D44" s="2"/>
      <c r="R44" s="83"/>
      <c r="S44" s="83"/>
      <c r="T44" s="83"/>
      <c r="U44" s="83"/>
      <c r="V44" s="83"/>
      <c r="W44" s="83"/>
      <c r="X44" s="83"/>
      <c r="Y44" s="83"/>
      <c r="Z44" s="83"/>
      <c r="AA44" s="83"/>
      <c r="AB44" s="83"/>
      <c r="AC44" s="83"/>
      <c r="AD44" s="83"/>
      <c r="AE44" s="83"/>
      <c r="AF44" s="83"/>
      <c r="AG44" s="83"/>
      <c r="AH44" s="83"/>
      <c r="AI44" s="83"/>
      <c r="AJ44" s="83"/>
      <c r="AK44" s="83"/>
      <c r="AL44" s="83"/>
      <c r="AM44" s="96"/>
      <c r="AN44" s="94"/>
      <c r="AO44" s="8"/>
      <c r="AP44" s="356"/>
    </row>
    <row r="45" spans="3:42" ht="13.5" customHeight="1" x14ac:dyDescent="0.15">
      <c r="C45" s="2"/>
      <c r="D45" s="2"/>
      <c r="R45" s="83"/>
      <c r="S45" s="83"/>
      <c r="T45" s="83"/>
      <c r="U45" s="83"/>
      <c r="V45" s="83"/>
      <c r="W45" s="83"/>
      <c r="X45" s="83"/>
      <c r="Y45" s="83"/>
      <c r="Z45" s="83"/>
      <c r="AA45" s="83"/>
      <c r="AB45" s="83"/>
      <c r="AC45" s="83"/>
      <c r="AD45" s="83"/>
      <c r="AE45" s="83"/>
      <c r="AF45" s="83"/>
      <c r="AG45" s="83"/>
      <c r="AH45" s="83"/>
      <c r="AI45" s="83"/>
      <c r="AJ45" s="83"/>
      <c r="AK45" s="83"/>
      <c r="AL45" s="83"/>
      <c r="AM45" s="96">
        <v>3</v>
      </c>
      <c r="AN45" s="94" t="s">
        <v>143</v>
      </c>
      <c r="AO45" s="8" t="s">
        <v>149</v>
      </c>
      <c r="AP45" s="97" t="str">
        <f>IF(M18="","「３　資金の用途」の「事業名」を選択してください。","")</f>
        <v/>
      </c>
    </row>
    <row r="46" spans="3:42" ht="13.5" customHeight="1" x14ac:dyDescent="0.15">
      <c r="C46" s="2"/>
      <c r="D46" s="2"/>
      <c r="R46" s="83"/>
      <c r="S46" s="83"/>
      <c r="T46" s="83"/>
      <c r="U46" s="83"/>
      <c r="V46" s="83"/>
      <c r="W46" s="83"/>
      <c r="X46" s="83"/>
      <c r="Y46" s="83"/>
      <c r="Z46" s="83"/>
      <c r="AA46" s="83"/>
      <c r="AB46" s="83"/>
      <c r="AC46" s="83"/>
      <c r="AD46" s="83"/>
      <c r="AE46" s="83"/>
      <c r="AF46" s="83"/>
      <c r="AG46" s="83"/>
      <c r="AH46" s="83"/>
      <c r="AI46" s="83"/>
      <c r="AJ46" s="83"/>
      <c r="AK46" s="83"/>
      <c r="AL46" s="83"/>
      <c r="AM46" s="96">
        <v>4</v>
      </c>
      <c r="AN46" s="94" t="s">
        <v>140</v>
      </c>
      <c r="AO46" s="8" t="s">
        <v>149</v>
      </c>
      <c r="AP46" s="98" t="str">
        <f>IF(OR(O20="",S20="",W20=""),"「５　借入希望期日」が選択されていません。","")</f>
        <v/>
      </c>
    </row>
    <row r="47" spans="3:42" ht="13.5" customHeight="1" x14ac:dyDescent="0.15">
      <c r="C47" s="2"/>
      <c r="D47" s="2"/>
      <c r="R47" s="83"/>
      <c r="S47" s="83"/>
      <c r="T47" s="83"/>
      <c r="U47" s="83"/>
      <c r="V47" s="83"/>
      <c r="W47" s="83"/>
      <c r="X47" s="83"/>
      <c r="Y47" s="83"/>
      <c r="Z47" s="83"/>
      <c r="AA47" s="83"/>
      <c r="AB47" s="83"/>
      <c r="AC47" s="83"/>
      <c r="AD47" s="83"/>
      <c r="AE47" s="83"/>
      <c r="AF47" s="83"/>
      <c r="AG47" s="83"/>
      <c r="AH47" s="83"/>
      <c r="AI47" s="83"/>
      <c r="AJ47" s="83"/>
      <c r="AK47" s="83"/>
      <c r="AL47" s="83"/>
      <c r="AM47" s="96">
        <v>5</v>
      </c>
      <c r="AN47" s="94" t="s">
        <v>151</v>
      </c>
      <c r="AO47" s="8" t="s">
        <v>149</v>
      </c>
      <c r="AP47" s="98" t="str">
        <f>IF(OR(O21="",S21="",W21=""),"「６　償還予定期限」が記入されていません。","")</f>
        <v/>
      </c>
    </row>
    <row r="48" spans="3:42" ht="13.5" customHeight="1" x14ac:dyDescent="0.15">
      <c r="C48" s="2"/>
      <c r="D48" s="2"/>
      <c r="R48" s="83"/>
      <c r="S48" s="83"/>
      <c r="T48" s="83"/>
      <c r="U48" s="83"/>
      <c r="V48" s="83"/>
      <c r="W48" s="83"/>
      <c r="X48" s="83"/>
      <c r="Y48" s="83"/>
      <c r="Z48" s="83"/>
      <c r="AA48" s="83"/>
      <c r="AB48" s="83"/>
      <c r="AC48" s="83"/>
      <c r="AD48" s="83"/>
      <c r="AE48" s="83"/>
      <c r="AF48" s="83"/>
      <c r="AG48" s="83"/>
      <c r="AH48" s="83"/>
      <c r="AI48" s="83"/>
      <c r="AJ48" s="83"/>
      <c r="AK48" s="83"/>
      <c r="AL48" s="83"/>
      <c r="AM48" s="96">
        <v>6</v>
      </c>
      <c r="AN48" s="94" t="s">
        <v>152</v>
      </c>
      <c r="AO48" s="8" t="s">
        <v>149</v>
      </c>
      <c r="AP48" s="98" t="str">
        <f>IF(M22="","「７　償還財源」が記入されていません。","")</f>
        <v/>
      </c>
    </row>
    <row r="49" spans="3:42" ht="13.5" customHeight="1" x14ac:dyDescent="0.15">
      <c r="C49" s="2"/>
      <c r="D49" s="2"/>
      <c r="R49" s="83"/>
      <c r="S49" s="83"/>
      <c r="T49" s="83"/>
      <c r="U49" s="83"/>
      <c r="V49" s="83"/>
      <c r="W49" s="83"/>
      <c r="X49" s="83"/>
      <c r="Y49" s="83"/>
      <c r="Z49" s="83"/>
      <c r="AA49" s="83"/>
      <c r="AB49" s="83"/>
      <c r="AC49" s="83"/>
      <c r="AD49" s="83"/>
      <c r="AE49" s="83"/>
      <c r="AF49" s="83"/>
      <c r="AG49" s="83"/>
      <c r="AH49" s="83"/>
      <c r="AI49" s="83"/>
      <c r="AJ49" s="83"/>
      <c r="AK49" s="83"/>
      <c r="AL49" s="83"/>
      <c r="AM49" s="96">
        <v>7</v>
      </c>
      <c r="AN49" s="94" t="s">
        <v>144</v>
      </c>
      <c r="AP49" s="97" t="str">
        <f>IF(AND(AP50="",AP51=""),"","-")</f>
        <v/>
      </c>
    </row>
    <row r="50" spans="3:42" ht="13.5" customHeight="1" x14ac:dyDescent="0.15">
      <c r="C50" s="2"/>
      <c r="D50" s="2"/>
      <c r="R50" s="83"/>
      <c r="S50" s="83"/>
      <c r="T50" s="83"/>
      <c r="U50" s="83"/>
      <c r="V50" s="83"/>
      <c r="W50" s="83"/>
      <c r="X50" s="83"/>
      <c r="Y50" s="83"/>
      <c r="Z50" s="83"/>
      <c r="AA50" s="83"/>
      <c r="AB50" s="83"/>
      <c r="AC50" s="83"/>
      <c r="AD50" s="83"/>
      <c r="AE50" s="83"/>
      <c r="AF50" s="83"/>
      <c r="AG50" s="83"/>
      <c r="AH50" s="83"/>
      <c r="AI50" s="83"/>
      <c r="AJ50" s="83"/>
      <c r="AK50" s="83"/>
      <c r="AL50" s="83"/>
      <c r="AM50" s="96"/>
      <c r="AN50" s="94" t="s">
        <v>145</v>
      </c>
      <c r="AO50" s="8" t="s">
        <v>149</v>
      </c>
      <c r="AP50" s="97" t="str">
        <f>IF(M25="","「９　資金の交付を受ける金融機関」の金融機関名・店舗名が入力されていません。","")</f>
        <v/>
      </c>
    </row>
    <row r="51" spans="3:42" ht="13.5" customHeight="1" x14ac:dyDescent="0.15">
      <c r="C51" s="2"/>
      <c r="D51" s="2"/>
      <c r="R51" s="83"/>
      <c r="S51" s="83"/>
      <c r="T51" s="83"/>
      <c r="U51" s="83"/>
      <c r="V51" s="83"/>
      <c r="W51" s="83"/>
      <c r="X51" s="83"/>
      <c r="Y51" s="83"/>
      <c r="Z51" s="83"/>
      <c r="AA51" s="83"/>
      <c r="AB51" s="83"/>
      <c r="AC51" s="83"/>
      <c r="AD51" s="83"/>
      <c r="AE51" s="83"/>
      <c r="AF51" s="83"/>
      <c r="AG51" s="83"/>
      <c r="AH51" s="83"/>
      <c r="AI51" s="83"/>
      <c r="AJ51" s="83"/>
      <c r="AK51" s="83"/>
      <c r="AL51" s="83"/>
      <c r="AM51" s="96"/>
      <c r="AN51" s="94" t="s">
        <v>146</v>
      </c>
      <c r="AO51" s="8" t="s">
        <v>149</v>
      </c>
      <c r="AP51" s="97" t="str">
        <f>IF(P27="","「９　資金の交付を受ける金融機関」の預金種別が選択されていません。","")</f>
        <v/>
      </c>
    </row>
    <row r="52" spans="3:42" ht="13.5" customHeight="1" x14ac:dyDescent="0.15">
      <c r="C52" s="2"/>
      <c r="R52" s="83"/>
      <c r="S52" s="83"/>
      <c r="T52" s="83"/>
      <c r="U52" s="83"/>
      <c r="V52" s="83"/>
      <c r="W52" s="83"/>
      <c r="X52" s="83"/>
      <c r="Y52" s="83"/>
      <c r="Z52" s="83"/>
      <c r="AA52" s="83"/>
      <c r="AB52" s="83"/>
      <c r="AC52" s="83"/>
      <c r="AD52" s="83"/>
      <c r="AE52" s="83"/>
      <c r="AF52" s="83"/>
      <c r="AG52" s="83"/>
      <c r="AH52" s="83"/>
      <c r="AI52" s="83"/>
      <c r="AJ52" s="83"/>
      <c r="AK52" s="83"/>
      <c r="AL52" s="83"/>
      <c r="AM52" s="96">
        <v>8</v>
      </c>
      <c r="AN52" s="94" t="s">
        <v>147</v>
      </c>
      <c r="AO52" s="8" t="s">
        <v>149</v>
      </c>
      <c r="AP52" s="97" t="str">
        <f>IF(S34="","「団体名」が入力されていません。","")</f>
        <v/>
      </c>
    </row>
    <row r="53" spans="3:42" ht="13.5" customHeight="1" thickBot="1" x14ac:dyDescent="0.2">
      <c r="C53" s="2"/>
      <c r="R53" s="83"/>
      <c r="S53" s="83"/>
      <c r="T53" s="83"/>
      <c r="U53" s="83"/>
      <c r="V53" s="83"/>
      <c r="W53" s="83"/>
      <c r="X53" s="83"/>
      <c r="Y53" s="83"/>
      <c r="Z53" s="83"/>
      <c r="AA53" s="83"/>
      <c r="AB53" s="83"/>
      <c r="AC53" s="83"/>
      <c r="AD53" s="83"/>
      <c r="AE53" s="83"/>
      <c r="AF53" s="83"/>
      <c r="AG53" s="83"/>
      <c r="AH53" s="83"/>
      <c r="AI53" s="83"/>
      <c r="AJ53" s="83"/>
      <c r="AK53" s="83"/>
      <c r="AL53" s="83"/>
      <c r="AM53" s="99">
        <v>9</v>
      </c>
      <c r="AN53" s="100" t="s">
        <v>148</v>
      </c>
      <c r="AO53" s="101" t="s">
        <v>149</v>
      </c>
      <c r="AP53" s="102" t="str">
        <f>IF(S35="","「職氏名」が入力されていません。","")</f>
        <v/>
      </c>
    </row>
    <row r="54" spans="3:42" ht="13.5" customHeight="1" x14ac:dyDescent="0.15">
      <c r="R54" s="83"/>
      <c r="S54" s="83"/>
      <c r="T54" s="83"/>
      <c r="U54" s="83"/>
      <c r="V54" s="83"/>
      <c r="W54" s="83"/>
      <c r="X54" s="83"/>
      <c r="Y54" s="83"/>
      <c r="Z54" s="83"/>
      <c r="AA54" s="83"/>
      <c r="AB54" s="83"/>
      <c r="AC54" s="83"/>
      <c r="AD54" s="83"/>
      <c r="AE54" s="83"/>
      <c r="AF54" s="83"/>
      <c r="AG54" s="83"/>
      <c r="AH54" s="83"/>
      <c r="AI54" s="83"/>
      <c r="AJ54" s="83"/>
      <c r="AK54" s="83"/>
      <c r="AL54" s="83"/>
    </row>
    <row r="73" ht="6" customHeight="1" x14ac:dyDescent="0.15"/>
    <row r="76" ht="6" customHeight="1" x14ac:dyDescent="0.15"/>
  </sheetData>
  <sheetProtection algorithmName="SHA-512" hashValue="z2DHLcplPqngGpOE2/NMkMnYwHvPUqNgAuEgBey1uc69lHzE7rxnyYF26rskW2dVJnltN7D1/MLDF4hfVxu8gA==" saltValue="DqPJqClYiGpus62vguEEdg==" spinCount="100000" sheet="1" objects="1" scenarios="1"/>
  <dataConsolidate/>
  <mergeCells count="64">
    <mergeCell ref="AP43:AP44"/>
    <mergeCell ref="P34:R34"/>
    <mergeCell ref="S34:AG34"/>
    <mergeCell ref="P35:R35"/>
    <mergeCell ref="S35:AG35"/>
    <mergeCell ref="AI37:AK37"/>
    <mergeCell ref="P38:Z38"/>
    <mergeCell ref="AF27:AI27"/>
    <mergeCell ref="M28:O28"/>
    <mergeCell ref="P28:AE28"/>
    <mergeCell ref="F33:G33"/>
    <mergeCell ref="H33:I33"/>
    <mergeCell ref="K33:L33"/>
    <mergeCell ref="N33:O33"/>
    <mergeCell ref="E24:E29"/>
    <mergeCell ref="F24:K29"/>
    <mergeCell ref="M25:AE25"/>
    <mergeCell ref="M27:O27"/>
    <mergeCell ref="P27:U27"/>
    <mergeCell ref="V27:X27"/>
    <mergeCell ref="W21:X21"/>
    <mergeCell ref="Y21:Z21"/>
    <mergeCell ref="F22:K22"/>
    <mergeCell ref="M22:AH22"/>
    <mergeCell ref="F23:K23"/>
    <mergeCell ref="M23:AI23"/>
    <mergeCell ref="F21:K21"/>
    <mergeCell ref="M21:N21"/>
    <mergeCell ref="O21:P21"/>
    <mergeCell ref="Q21:R21"/>
    <mergeCell ref="S21:T21"/>
    <mergeCell ref="U21:V21"/>
    <mergeCell ref="F19:K19"/>
    <mergeCell ref="M19:AH19"/>
    <mergeCell ref="F20:K20"/>
    <mergeCell ref="M20:N20"/>
    <mergeCell ref="O20:P20"/>
    <mergeCell ref="Q20:R20"/>
    <mergeCell ref="S20:T20"/>
    <mergeCell ref="U20:V20"/>
    <mergeCell ref="W20:X20"/>
    <mergeCell ref="Y20:Z20"/>
    <mergeCell ref="AL18:AN18"/>
    <mergeCell ref="E16:E17"/>
    <mergeCell ref="F16:K17"/>
    <mergeCell ref="Y16:Z16"/>
    <mergeCell ref="AA16:AB16"/>
    <mergeCell ref="AD16:AE16"/>
    <mergeCell ref="AG16:AH16"/>
    <mergeCell ref="P17:T17"/>
    <mergeCell ref="Y17:Z17"/>
    <mergeCell ref="AA17:AB17"/>
    <mergeCell ref="AD17:AE17"/>
    <mergeCell ref="AG17:AH17"/>
    <mergeCell ref="F18:K18"/>
    <mergeCell ref="M18:R18"/>
    <mergeCell ref="S18:T18"/>
    <mergeCell ref="V18:AG18"/>
    <mergeCell ref="D2:G2"/>
    <mergeCell ref="J5:Z5"/>
    <mergeCell ref="Q6:S6"/>
    <mergeCell ref="M11:U11"/>
    <mergeCell ref="E12:E15"/>
    <mergeCell ref="F12:K15"/>
  </mergeCells>
  <phoneticPr fontId="31"/>
  <conditionalFormatting sqref="M11">
    <cfRule type="expression" dxfId="85" priority="49" stopIfTrue="1">
      <formula>$M$11&lt;&gt;""</formula>
    </cfRule>
  </conditionalFormatting>
  <conditionalFormatting sqref="P17:T17">
    <cfRule type="expression" dxfId="84" priority="47">
      <formula>AND($Q$6="借換",$P$17="")</formula>
    </cfRule>
  </conditionalFormatting>
  <conditionalFormatting sqref="AA16:AB16">
    <cfRule type="expression" dxfId="83" priority="46">
      <formula>AND($Q$6="借換",$AA$16="")</formula>
    </cfRule>
  </conditionalFormatting>
  <conditionalFormatting sqref="AA17:AB17">
    <cfRule type="expression" dxfId="82" priority="45">
      <formula>AND($Q$6="借換",$AA$17="")</formula>
    </cfRule>
  </conditionalFormatting>
  <conditionalFormatting sqref="AD16:AE16">
    <cfRule type="expression" dxfId="81" priority="44">
      <formula>AND($Q$6="借換",$AD$16="")</formula>
    </cfRule>
  </conditionalFormatting>
  <conditionalFormatting sqref="AD17:AE17">
    <cfRule type="expression" dxfId="80" priority="43">
      <formula>AND($Q$6="借換",$AD$17="")</formula>
    </cfRule>
  </conditionalFormatting>
  <conditionalFormatting sqref="AG16:AH16">
    <cfRule type="expression" dxfId="79" priority="42">
      <formula>AND($Q$6="借換",$AG$16="")</formula>
    </cfRule>
  </conditionalFormatting>
  <conditionalFormatting sqref="AG17:AH17">
    <cfRule type="expression" dxfId="78" priority="41">
      <formula>AND($Q$6="借換",$AG$17="")</formula>
    </cfRule>
  </conditionalFormatting>
  <conditionalFormatting sqref="M18:R18">
    <cfRule type="expression" dxfId="77" priority="40">
      <formula>$M$18=""</formula>
    </cfRule>
  </conditionalFormatting>
  <conditionalFormatting sqref="O20:P20">
    <cfRule type="expression" dxfId="76" priority="39">
      <formula>$O$20=""</formula>
    </cfRule>
  </conditionalFormatting>
  <conditionalFormatting sqref="S20:T20">
    <cfRule type="expression" dxfId="75" priority="38">
      <formula>$S$20=""</formula>
    </cfRule>
  </conditionalFormatting>
  <conditionalFormatting sqref="W20:X20">
    <cfRule type="expression" dxfId="74" priority="37">
      <formula>$W$20=""</formula>
    </cfRule>
  </conditionalFormatting>
  <conditionalFormatting sqref="O21:P21">
    <cfRule type="expression" dxfId="73" priority="36">
      <formula>$O$21=""</formula>
    </cfRule>
  </conditionalFormatting>
  <conditionalFormatting sqref="S21:T21">
    <cfRule type="expression" dxfId="72" priority="35">
      <formula>$S$21=""</formula>
    </cfRule>
  </conditionalFormatting>
  <conditionalFormatting sqref="W21:X21">
    <cfRule type="expression" dxfId="71" priority="34">
      <formula>$W$21=""</formula>
    </cfRule>
  </conditionalFormatting>
  <conditionalFormatting sqref="M22:AH22">
    <cfRule type="expression" dxfId="70" priority="33">
      <formula>$M$22=""</formula>
    </cfRule>
  </conditionalFormatting>
  <conditionalFormatting sqref="P27:U27">
    <cfRule type="expression" dxfId="69" priority="32">
      <formula>$P$27=""</formula>
    </cfRule>
  </conditionalFormatting>
  <conditionalFormatting sqref="AK38">
    <cfRule type="expression" dxfId="68" priority="5" stopIfTrue="1">
      <formula>$AF$85="("</formula>
    </cfRule>
  </conditionalFormatting>
  <conditionalFormatting sqref="AJ39:AJ40">
    <cfRule type="expression" dxfId="67" priority="22" stopIfTrue="1">
      <formula>$AF$85="("</formula>
    </cfRule>
  </conditionalFormatting>
  <conditionalFormatting sqref="AG39:AG40">
    <cfRule type="containsText" dxfId="66" priority="23" stopIfTrue="1" operator="containsText" text="7">
      <formula>NOT(ISERROR(SEARCH("7",AG39)))</formula>
    </cfRule>
  </conditionalFormatting>
  <conditionalFormatting sqref="Z39:Z40">
    <cfRule type="containsText" dxfId="65" priority="29" stopIfTrue="1" operator="containsText" text="(">
      <formula>NOT(ISERROR(SEARCH("(",Z39)))</formula>
    </cfRule>
    <cfRule type="expression" dxfId="64" priority="31" stopIfTrue="1">
      <formula>$AF$87=""</formula>
    </cfRule>
  </conditionalFormatting>
  <conditionalFormatting sqref="AH39:AI40">
    <cfRule type="containsText" dxfId="63" priority="30" stopIfTrue="1" operator="containsText" text="8">
      <formula>NOT(ISERROR(SEARCH("8",AH39)))</formula>
    </cfRule>
  </conditionalFormatting>
  <conditionalFormatting sqref="AB39:AB40">
    <cfRule type="containsText" dxfId="62" priority="28" stopIfTrue="1" operator="containsText" text="2">
      <formula>NOT(ISERROR(SEARCH("2",AB39)))</formula>
    </cfRule>
  </conditionalFormatting>
  <conditionalFormatting sqref="AA39:AA40">
    <cfRule type="containsText" dxfId="61" priority="27" stopIfTrue="1" operator="containsText" text="1">
      <formula>NOT(ISERROR(SEARCH("1",AA39)))</formula>
    </cfRule>
  </conditionalFormatting>
  <conditionalFormatting sqref="AC39:AD40">
    <cfRule type="containsText" dxfId="60" priority="26" stopIfTrue="1" operator="containsText" text="4">
      <formula>NOT(ISERROR(SEARCH("4",AC39)))</formula>
    </cfRule>
  </conditionalFormatting>
  <conditionalFormatting sqref="AE39:AE40">
    <cfRule type="containsText" dxfId="59" priority="25" stopIfTrue="1" operator="containsText" text="5">
      <formula>NOT(ISERROR(SEARCH("5",AE39)))</formula>
    </cfRule>
  </conditionalFormatting>
  <conditionalFormatting sqref="AF39:AF40">
    <cfRule type="containsText" dxfId="58" priority="24" stopIfTrue="1" operator="containsText" text="6">
      <formula>NOT(ISERROR(SEARCH("6",AF39)))</formula>
    </cfRule>
  </conditionalFormatting>
  <conditionalFormatting sqref="AG38">
    <cfRule type="containsText" dxfId="57" priority="15" stopIfTrue="1" operator="containsText" text="7">
      <formula>NOT(ISERROR(SEARCH("7",AG38)))</formula>
    </cfRule>
  </conditionalFormatting>
  <conditionalFormatting sqref="AH38:AJ38">
    <cfRule type="containsText" dxfId="56" priority="21" stopIfTrue="1" operator="containsText" text="8">
      <formula>NOT(ISERROR(SEARCH("8",AH38)))</formula>
    </cfRule>
  </conditionalFormatting>
  <conditionalFormatting sqref="AB38">
    <cfRule type="containsText" dxfId="55" priority="20" stopIfTrue="1" operator="containsText" text="2">
      <formula>NOT(ISERROR(SEARCH("2",AB38)))</formula>
    </cfRule>
  </conditionalFormatting>
  <conditionalFormatting sqref="AA38">
    <cfRule type="containsText" dxfId="54" priority="19" stopIfTrue="1" operator="containsText" text="1">
      <formula>NOT(ISERROR(SEARCH("1",AA38)))</formula>
    </cfRule>
  </conditionalFormatting>
  <conditionalFormatting sqref="AC38:AE38">
    <cfRule type="containsText" dxfId="53" priority="18" stopIfTrue="1" operator="containsText" text="4">
      <formula>NOT(ISERROR(SEARCH("4",AC38)))</formula>
    </cfRule>
  </conditionalFormatting>
  <conditionalFormatting sqref="AE38">
    <cfRule type="containsText" dxfId="52" priority="17" stopIfTrue="1" operator="containsText" text="5">
      <formula>NOT(ISERROR(SEARCH("5",AE38)))</formula>
    </cfRule>
  </conditionalFormatting>
  <conditionalFormatting sqref="AF38">
    <cfRule type="containsText" dxfId="51" priority="16" stopIfTrue="1" operator="containsText" text="6">
      <formula>NOT(ISERROR(SEARCH("6",AF38)))</formula>
    </cfRule>
  </conditionalFormatting>
  <conditionalFormatting sqref="P38">
    <cfRule type="expression" dxfId="50" priority="13" stopIfTrue="1">
      <formula>#REF!=""</formula>
    </cfRule>
  </conditionalFormatting>
  <conditionalFormatting sqref="P38">
    <cfRule type="expression" dxfId="49" priority="14" stopIfTrue="1">
      <formula>#REF!=""</formula>
    </cfRule>
  </conditionalFormatting>
  <conditionalFormatting sqref="AH38:AJ38">
    <cfRule type="containsText" dxfId="48" priority="6" stopIfTrue="1" operator="containsText" text="7">
      <formula>NOT(ISERROR(SEARCH("7",AH38)))</formula>
    </cfRule>
  </conditionalFormatting>
  <conditionalFormatting sqref="AA38">
    <cfRule type="containsText" dxfId="47" priority="11" stopIfTrue="1" operator="containsText" text="(">
      <formula>NOT(ISERROR(SEARCH("(",AA38)))</formula>
    </cfRule>
    <cfRule type="expression" dxfId="46" priority="12" stopIfTrue="1">
      <formula>$AF$87=""</formula>
    </cfRule>
  </conditionalFormatting>
  <conditionalFormatting sqref="AC38">
    <cfRule type="containsText" dxfId="45" priority="10" stopIfTrue="1" operator="containsText" text="2">
      <formula>NOT(ISERROR(SEARCH("2",AC38)))</formula>
    </cfRule>
  </conditionalFormatting>
  <conditionalFormatting sqref="AB38">
    <cfRule type="containsText" dxfId="44" priority="9" stopIfTrue="1" operator="containsText" text="1">
      <formula>NOT(ISERROR(SEARCH("1",AB38)))</formula>
    </cfRule>
  </conditionalFormatting>
  <conditionalFormatting sqref="AF38">
    <cfRule type="containsText" dxfId="43" priority="8" stopIfTrue="1" operator="containsText" text="5">
      <formula>NOT(ISERROR(SEARCH("5",AF38)))</formula>
    </cfRule>
  </conditionalFormatting>
  <conditionalFormatting sqref="AG38">
    <cfRule type="containsText" dxfId="42" priority="7" stopIfTrue="1" operator="containsText" text="6">
      <formula>NOT(ISERROR(SEARCH("6",AG38)))</formula>
    </cfRule>
  </conditionalFormatting>
  <conditionalFormatting sqref="Q6:S6">
    <cfRule type="expression" dxfId="41" priority="4">
      <formula>$Q$6=""</formula>
    </cfRule>
  </conditionalFormatting>
  <conditionalFormatting sqref="S34:AG34">
    <cfRule type="expression" dxfId="40" priority="3">
      <formula>$S$34=""</formula>
    </cfRule>
  </conditionalFormatting>
  <conditionalFormatting sqref="S35:AG35">
    <cfRule type="expression" dxfId="39" priority="2">
      <formula>$S$35=""</formula>
    </cfRule>
  </conditionalFormatting>
  <conditionalFormatting sqref="M25:AE25">
    <cfRule type="expression" dxfId="38" priority="1" stopIfTrue="1">
      <formula>M25=""</formula>
    </cfRule>
  </conditionalFormatting>
  <dataValidations count="8">
    <dataValidation allowBlank="1" showInputMessage="1" showErrorMessage="1" errorTitle="借入希望期日・償還予定期限" error="「６　償還予定期限」が「７　借入希望期日」以前になっています。償還予定期限は借入希望期日より後の年月日を記入してください。" sqref="W21:X21"/>
    <dataValidation type="custom" allowBlank="1" showInputMessage="1" showErrorMessage="1" error="団体名は都道府県から入力してください（１文字目の前にスペースは入れないでください）。" sqref="S34:AG34">
      <formula1>OR(MID($T$38,3,1)="道",MID($T$38,3,1)="県",MID($T$38,4,1)="県",MID($T$38,3,1)="都",MID($T$38,3,1)="府")</formula1>
    </dataValidation>
    <dataValidation type="list" allowBlank="1" showInputMessage="1" showErrorMessage="1" sqref="M18:R18">
      <formula1>"上水道,簡易水道,工業用水道,一般交通,高速鉄道,電気,ガス,港湾整備,病院,介護サービス,市場,と畜場,下水道,観光施設,駐車場,産業廃棄物処理"</formula1>
    </dataValidation>
    <dataValidation type="custom" imeMode="off" allowBlank="1" showErrorMessage="1" errorTitle="借入申込日" error="長期貸付借入申込書の提出日を入力してください。_x000a_（借入希望期日を入力しないでください）" sqref="H33:I33 K33:L33 N33:O33">
      <formula1>NOT(AND(AND($T$23=$J$35,$X$23=$M$35),$P$23=$G$35))</formula1>
    </dataValidation>
    <dataValidation type="list" allowBlank="1" showInputMessage="1" showErrorMessage="1" sqref="P27:U27">
      <formula1>"普通預金,当座預金,別段預金"</formula1>
    </dataValidation>
    <dataValidation type="list" errorStyle="information" imeMode="off" allowBlank="1" showDropDown="1" showInputMessage="1" showErrorMessage="1" error="口座番号の先頭の”０”については、実際の口座番号に記入がある場合はご記入いただき、ない場合には記入せず空欄にした上で右詰にしてください。_x000a_（記入の前に、今一度、口座番号をご確認ください。）" sqref="Y27">
      <formula1>"1,2,3,4,5,6,7,8,9"</formula1>
    </dataValidation>
    <dataValidation type="list" imeMode="off" allowBlank="1" showDropDown="1" showInputMessage="1" showErrorMessage="1" sqref="Z27:AD27">
      <formula1>"0,1,2,3,4,5,6,7,8,9"</formula1>
    </dataValidation>
    <dataValidation type="list" allowBlank="1" showInputMessage="1" showErrorMessage="1" sqref="Q6:S6">
      <formula1>"新規,借換"</formula1>
    </dataValidation>
  </dataValidations>
  <printOptions horizontalCentered="1"/>
  <pageMargins left="0.59055118110236227" right="0.59055118110236227" top="0.78740157480314965" bottom="0.78740157480314965" header="0" footer="0.39370078740157483"/>
  <pageSetup paperSize="9" orientation="portrait" cellComments="asDisplayed" r:id="rId1"/>
  <headerFooter>
    <oddFooter>&amp;R&amp;G</oddFooter>
  </headerFooter>
  <drawing r:id="rId2"/>
  <legacyDrawing r:id="rId3"/>
  <legacyDrawingHF r:id="rId4"/>
  <extLst>
    <ext xmlns:x14="http://schemas.microsoft.com/office/spreadsheetml/2009/9/main" uri="{CCE6A557-97BC-4b89-ADB6-D9C93CAAB3DF}">
      <x14:dataValidations xmlns:xm="http://schemas.microsoft.com/office/excel/2006/main" count="3">
        <x14:dataValidation type="custom" allowBlank="1" showInputMessage="1" showErrorMessage="1" errorTitle="借入日・償還日" error="償還日が借入日以前になっています。償還日は借入日より後の年月日を記入してください。">
          <x14:formula1>
            <xm:f>貸付日他!D11&lt;貸付日他!D12</xm:f>
          </x14:formula1>
          <xm:sqref>AG17:AH17</xm:sqref>
        </x14:dataValidation>
        <x14:dataValidation type="custom" errorStyle="information" allowBlank="1" showInputMessage="1" showErrorMessage="1" errorTitle="口座番号" error="口座番号の先頭に「０」があるのに省略していませんか？">
          <x14:formula1>
            <xm:f>貸付日他!F40=2</xm:f>
          </x14:formula1>
          <xm:sqref>AE27</xm:sqref>
        </x14:dataValidation>
        <x14:dataValidation type="list" allowBlank="1" showInputMessage="1" showErrorMessage="1">
          <x14:formula1>
            <xm:f>INDIRECT(貸付日他!$J$18)</xm:f>
          </x14:formula1>
          <xm:sqref>S20:T20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C1:AP72"/>
  <sheetViews>
    <sheetView showZeros="0" view="pageBreakPreview" zoomScale="115" zoomScaleNormal="100" zoomScaleSheetLayoutView="115" workbookViewId="0">
      <selection activeCell="W5" sqref="W5:Z5"/>
    </sheetView>
  </sheetViews>
  <sheetFormatPr defaultColWidth="9" defaultRowHeight="13.5" customHeight="1" x14ac:dyDescent="0.15"/>
  <cols>
    <col min="1" max="1" width="11.875" style="3" customWidth="1"/>
    <col min="2" max="2" width="9.375" style="3" customWidth="1"/>
    <col min="3" max="37" width="2.625" style="3" customWidth="1"/>
    <col min="38" max="38" width="9" style="3"/>
    <col min="39" max="39" width="4.25" style="3" customWidth="1"/>
    <col min="40" max="40" width="24" style="3" customWidth="1"/>
    <col min="41" max="41" width="3.375" style="3" customWidth="1"/>
    <col min="42" max="42" width="64.75" style="3" customWidth="1"/>
    <col min="43" max="16384" width="9" style="3"/>
  </cols>
  <sheetData>
    <row r="1" spans="3:37" ht="13.5" customHeight="1" x14ac:dyDescent="0.15">
      <c r="C1" s="3" t="s">
        <v>204</v>
      </c>
    </row>
    <row r="2" spans="3:37" ht="9.75" customHeight="1" x14ac:dyDescent="0.15"/>
    <row r="3" spans="3:37" ht="13.5" customHeight="1" x14ac:dyDescent="0.15">
      <c r="C3" s="551" t="s">
        <v>178</v>
      </c>
      <c r="D3" s="551"/>
      <c r="E3" s="551"/>
      <c r="F3" s="551"/>
      <c r="G3" s="551"/>
      <c r="H3" s="129"/>
      <c r="I3" s="129"/>
      <c r="J3" s="129"/>
      <c r="K3" s="129"/>
      <c r="O3" s="553" t="s">
        <v>168</v>
      </c>
      <c r="P3" s="553"/>
      <c r="Q3" s="553"/>
      <c r="R3" s="553"/>
      <c r="S3" s="553"/>
      <c r="T3" s="553"/>
      <c r="U3" s="553"/>
      <c r="V3" s="553"/>
      <c r="W3" s="553"/>
      <c r="X3" s="553"/>
      <c r="Y3" s="553"/>
      <c r="Z3" s="553"/>
      <c r="AA3" s="553"/>
      <c r="AB3" s="553"/>
      <c r="AC3" s="553"/>
    </row>
    <row r="4" spans="3:37" ht="13.5" customHeight="1" x14ac:dyDescent="0.15">
      <c r="C4" s="552"/>
      <c r="D4" s="552"/>
      <c r="E4" s="552"/>
      <c r="F4" s="552"/>
      <c r="G4" s="552"/>
      <c r="H4" s="130"/>
      <c r="I4" s="130"/>
      <c r="J4" s="130"/>
      <c r="K4" s="130"/>
      <c r="O4" s="554"/>
      <c r="P4" s="554"/>
      <c r="Q4" s="554"/>
      <c r="R4" s="554"/>
      <c r="S4" s="554"/>
      <c r="T4" s="554"/>
      <c r="U4" s="554"/>
      <c r="V4" s="554"/>
      <c r="W4" s="554"/>
      <c r="X4" s="554"/>
      <c r="Y4" s="554"/>
      <c r="Z4" s="554"/>
      <c r="AA4" s="554"/>
      <c r="AB4" s="554"/>
      <c r="AC4" s="554"/>
    </row>
    <row r="5" spans="3:37" ht="13.5" customHeight="1" x14ac:dyDescent="0.15">
      <c r="C5" s="409">
        <v>1</v>
      </c>
      <c r="D5" s="411" t="s">
        <v>36</v>
      </c>
      <c r="E5" s="411"/>
      <c r="F5" s="411"/>
      <c r="G5" s="412" t="str">
        <f>'様式第１１－２号 （記入例）'!S34</f>
        <v>○○県Ｂ水道企業団</v>
      </c>
      <c r="H5" s="412"/>
      <c r="I5" s="412"/>
      <c r="J5" s="412"/>
      <c r="K5" s="412"/>
      <c r="L5" s="412"/>
      <c r="M5" s="412"/>
      <c r="N5" s="413"/>
      <c r="O5" s="179"/>
      <c r="P5" s="414" t="s">
        <v>37</v>
      </c>
      <c r="Q5" s="414"/>
      <c r="R5" s="415" t="s">
        <v>194</v>
      </c>
      <c r="S5" s="415"/>
      <c r="T5" s="415"/>
      <c r="U5" s="415"/>
      <c r="V5" s="191" t="s">
        <v>38</v>
      </c>
      <c r="W5" s="416" t="s">
        <v>212</v>
      </c>
      <c r="X5" s="416"/>
      <c r="Y5" s="416"/>
      <c r="Z5" s="416"/>
      <c r="AA5" s="191" t="s">
        <v>39</v>
      </c>
      <c r="AB5" s="399">
        <v>123</v>
      </c>
      <c r="AC5" s="399"/>
      <c r="AD5" s="52"/>
      <c r="AE5" s="400" t="s">
        <v>40</v>
      </c>
      <c r="AF5" s="401"/>
      <c r="AG5" s="401"/>
      <c r="AH5" s="402"/>
      <c r="AI5" s="388" t="str">
        <f>'様式第１１－２号 （記入例）'!Q6</f>
        <v>新規</v>
      </c>
      <c r="AJ5" s="380"/>
      <c r="AK5" s="381"/>
    </row>
    <row r="6" spans="3:37" ht="13.5" customHeight="1" x14ac:dyDescent="0.15">
      <c r="C6" s="410"/>
      <c r="D6" s="393" t="s">
        <v>41</v>
      </c>
      <c r="E6" s="393"/>
      <c r="F6" s="393"/>
      <c r="G6" s="406" t="s">
        <v>193</v>
      </c>
      <c r="H6" s="406"/>
      <c r="I6" s="406"/>
      <c r="J6" s="406"/>
      <c r="K6" s="406"/>
      <c r="L6" s="406"/>
      <c r="M6" s="406"/>
      <c r="N6" s="407"/>
      <c r="O6" s="184"/>
      <c r="P6" s="393" t="s">
        <v>42</v>
      </c>
      <c r="Q6" s="393"/>
      <c r="R6" s="408" t="s">
        <v>198</v>
      </c>
      <c r="S6" s="408"/>
      <c r="T6" s="408"/>
      <c r="U6" s="408"/>
      <c r="V6" s="393" t="s">
        <v>43</v>
      </c>
      <c r="W6" s="393"/>
      <c r="X6" s="735" t="s">
        <v>199</v>
      </c>
      <c r="Y6" s="408"/>
      <c r="Z6" s="408"/>
      <c r="AA6" s="408"/>
      <c r="AB6" s="408"/>
      <c r="AC6" s="408"/>
      <c r="AD6" s="53"/>
      <c r="AE6" s="403"/>
      <c r="AF6" s="404"/>
      <c r="AG6" s="404"/>
      <c r="AH6" s="405"/>
      <c r="AI6" s="389"/>
      <c r="AJ6" s="393"/>
      <c r="AK6" s="394"/>
    </row>
    <row r="7" spans="3:37" ht="13.5" customHeight="1" x14ac:dyDescent="0.15">
      <c r="C7" s="388">
        <v>2</v>
      </c>
      <c r="D7" s="390" t="s">
        <v>44</v>
      </c>
      <c r="E7" s="391"/>
      <c r="F7" s="392"/>
      <c r="G7" s="384" t="str">
        <f>'様式第１１－２号 （記入例）'!M18</f>
        <v>上水道</v>
      </c>
      <c r="H7" s="385"/>
      <c r="I7" s="385"/>
      <c r="J7" s="385"/>
      <c r="K7" s="385"/>
      <c r="L7" s="385"/>
      <c r="M7" s="385"/>
      <c r="N7" s="380" t="s">
        <v>9</v>
      </c>
      <c r="O7" s="381"/>
      <c r="P7" s="190">
        <v>3</v>
      </c>
      <c r="Q7" s="395" t="s">
        <v>45</v>
      </c>
      <c r="R7" s="396"/>
      <c r="S7" s="396"/>
      <c r="T7" s="397">
        <v>190000</v>
      </c>
      <c r="U7" s="398"/>
      <c r="V7" s="398"/>
      <c r="W7" s="398"/>
      <c r="X7" s="395" t="s">
        <v>7</v>
      </c>
      <c r="Y7" s="430"/>
      <c r="Z7" s="176">
        <v>5</v>
      </c>
      <c r="AA7" s="385" t="s">
        <v>12</v>
      </c>
      <c r="AB7" s="380"/>
      <c r="AC7" s="381"/>
      <c r="AD7" s="409" t="s">
        <v>2</v>
      </c>
      <c r="AE7" s="431"/>
      <c r="AF7" s="148">
        <v>28</v>
      </c>
      <c r="AG7" s="149" t="s">
        <v>13</v>
      </c>
      <c r="AH7" s="148">
        <v>6</v>
      </c>
      <c r="AI7" s="149" t="s">
        <v>14</v>
      </c>
      <c r="AJ7" s="148">
        <v>5</v>
      </c>
      <c r="AK7" s="138" t="s">
        <v>15</v>
      </c>
    </row>
    <row r="8" spans="3:37" ht="13.5" customHeight="1" x14ac:dyDescent="0.15">
      <c r="C8" s="389"/>
      <c r="D8" s="393"/>
      <c r="E8" s="393"/>
      <c r="F8" s="394"/>
      <c r="G8" s="386"/>
      <c r="H8" s="387"/>
      <c r="I8" s="387"/>
      <c r="J8" s="387"/>
      <c r="K8" s="387"/>
      <c r="L8" s="387"/>
      <c r="M8" s="387"/>
      <c r="N8" s="382"/>
      <c r="O8" s="383"/>
      <c r="P8" s="177">
        <v>4</v>
      </c>
      <c r="Q8" s="350" t="s">
        <v>46</v>
      </c>
      <c r="R8" s="432"/>
      <c r="S8" s="432"/>
      <c r="T8" s="433" t="s">
        <v>200</v>
      </c>
      <c r="U8" s="434"/>
      <c r="V8" s="434"/>
      <c r="W8" s="434"/>
      <c r="X8" s="434"/>
      <c r="Y8" s="435"/>
      <c r="Z8" s="190">
        <v>6</v>
      </c>
      <c r="AA8" s="423" t="s">
        <v>32</v>
      </c>
      <c r="AB8" s="424"/>
      <c r="AC8" s="425"/>
      <c r="AD8" s="436" t="s">
        <v>2</v>
      </c>
      <c r="AE8" s="396"/>
      <c r="AF8" s="174">
        <v>28</v>
      </c>
      <c r="AG8" s="187" t="s">
        <v>13</v>
      </c>
      <c r="AH8" s="174">
        <v>9</v>
      </c>
      <c r="AI8" s="187" t="s">
        <v>14</v>
      </c>
      <c r="AJ8" s="174">
        <v>1</v>
      </c>
      <c r="AK8" s="164" t="s">
        <v>15</v>
      </c>
    </row>
    <row r="9" spans="3:37" ht="69" customHeight="1" x14ac:dyDescent="0.15">
      <c r="C9" s="165">
        <v>7</v>
      </c>
      <c r="D9" s="417" t="s">
        <v>47</v>
      </c>
      <c r="E9" s="418"/>
      <c r="F9" s="419"/>
      <c r="G9" s="420" t="s">
        <v>209</v>
      </c>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2"/>
    </row>
    <row r="10" spans="3:37" ht="69" customHeight="1" x14ac:dyDescent="0.15">
      <c r="C10" s="190">
        <v>8</v>
      </c>
      <c r="D10" s="423" t="s">
        <v>33</v>
      </c>
      <c r="E10" s="424"/>
      <c r="F10" s="425"/>
      <c r="G10" s="420" t="s">
        <v>211</v>
      </c>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2"/>
    </row>
    <row r="11" spans="3:37" ht="13.5" customHeight="1" x14ac:dyDescent="0.15">
      <c r="C11" s="171">
        <v>9</v>
      </c>
      <c r="D11" s="426" t="s">
        <v>48</v>
      </c>
      <c r="E11" s="427"/>
      <c r="F11" s="427"/>
      <c r="G11" s="427"/>
      <c r="H11" s="427"/>
      <c r="I11" s="10" t="s">
        <v>49</v>
      </c>
      <c r="J11" s="151">
        <v>5</v>
      </c>
      <c r="K11" s="8" t="s">
        <v>14</v>
      </c>
      <c r="L11" s="151">
        <v>1</v>
      </c>
      <c r="M11" s="395" t="s">
        <v>50</v>
      </c>
      <c r="N11" s="428"/>
      <c r="O11" s="1" t="s">
        <v>51</v>
      </c>
      <c r="P11" s="426"/>
      <c r="Q11" s="427"/>
      <c r="R11" s="427"/>
      <c r="S11" s="427"/>
      <c r="T11" s="427"/>
      <c r="U11" s="427"/>
      <c r="V11" s="427"/>
      <c r="W11" s="427"/>
      <c r="X11" s="427"/>
      <c r="Y11" s="427"/>
      <c r="Z11" s="427"/>
      <c r="AA11" s="427"/>
      <c r="AB11" s="427"/>
      <c r="AC11" s="427"/>
      <c r="AD11" s="427"/>
      <c r="AE11" s="427"/>
      <c r="AF11" s="427"/>
      <c r="AG11" s="427"/>
      <c r="AH11" s="427"/>
      <c r="AI11" s="427"/>
      <c r="AJ11" s="427"/>
      <c r="AK11" s="429"/>
    </row>
    <row r="12" spans="3:37" ht="13.5" customHeight="1" x14ac:dyDescent="0.15">
      <c r="C12" s="447" t="s">
        <v>170</v>
      </c>
      <c r="D12" s="396"/>
      <c r="E12" s="396"/>
      <c r="F12" s="396"/>
      <c r="G12" s="396"/>
      <c r="H12" s="396"/>
      <c r="I12" s="396"/>
      <c r="J12" s="396"/>
      <c r="K12" s="396"/>
      <c r="L12" s="447" t="s">
        <v>52</v>
      </c>
      <c r="M12" s="396"/>
      <c r="N12" s="396"/>
      <c r="O12" s="430"/>
      <c r="P12" s="395" t="s">
        <v>171</v>
      </c>
      <c r="Q12" s="396"/>
      <c r="R12" s="396"/>
      <c r="S12" s="396"/>
      <c r="T12" s="396"/>
      <c r="U12" s="396"/>
      <c r="V12" s="396"/>
      <c r="W12" s="396"/>
      <c r="X12" s="396"/>
      <c r="Y12" s="447" t="s">
        <v>172</v>
      </c>
      <c r="Z12" s="396"/>
      <c r="AA12" s="396"/>
      <c r="AB12" s="396"/>
      <c r="AC12" s="396"/>
      <c r="AD12" s="396"/>
      <c r="AE12" s="396"/>
      <c r="AF12" s="430"/>
      <c r="AG12" s="395" t="s">
        <v>173</v>
      </c>
      <c r="AH12" s="396"/>
      <c r="AI12" s="396"/>
      <c r="AJ12" s="396"/>
      <c r="AK12" s="430"/>
    </row>
    <row r="13" spans="3:37" ht="13.5" customHeight="1" x14ac:dyDescent="0.15">
      <c r="C13" s="448" t="s">
        <v>54</v>
      </c>
      <c r="D13" s="449" t="s">
        <v>195</v>
      </c>
      <c r="E13" s="449"/>
      <c r="F13" s="449"/>
      <c r="G13" s="449"/>
      <c r="H13" s="449"/>
      <c r="I13" s="449"/>
      <c r="J13" s="449"/>
      <c r="K13" s="449"/>
      <c r="L13" s="450" t="s">
        <v>196</v>
      </c>
      <c r="M13" s="452" t="s">
        <v>55</v>
      </c>
      <c r="N13" s="454" t="s">
        <v>197</v>
      </c>
      <c r="O13" s="437" t="s">
        <v>56</v>
      </c>
      <c r="P13" s="439">
        <v>610000</v>
      </c>
      <c r="Q13" s="439"/>
      <c r="R13" s="439"/>
      <c r="S13" s="439"/>
      <c r="T13" s="439"/>
      <c r="U13" s="439"/>
      <c r="V13" s="439"/>
      <c r="W13" s="441" t="s">
        <v>7</v>
      </c>
      <c r="X13" s="347"/>
      <c r="Y13" s="384" t="s">
        <v>57</v>
      </c>
      <c r="Z13" s="380"/>
      <c r="AA13" s="151">
        <v>28</v>
      </c>
      <c r="AB13" s="10" t="s">
        <v>13</v>
      </c>
      <c r="AC13" s="151">
        <v>4</v>
      </c>
      <c r="AD13" s="10" t="s">
        <v>14</v>
      </c>
      <c r="AE13" s="151">
        <v>1</v>
      </c>
      <c r="AF13" s="185" t="s">
        <v>15</v>
      </c>
      <c r="AG13" s="442"/>
      <c r="AH13" s="443"/>
      <c r="AI13" s="443"/>
      <c r="AJ13" s="443"/>
      <c r="AK13" s="444"/>
    </row>
    <row r="14" spans="3:37" ht="13.5" customHeight="1" x14ac:dyDescent="0.15">
      <c r="C14" s="410"/>
      <c r="D14" s="445"/>
      <c r="E14" s="445"/>
      <c r="F14" s="445"/>
      <c r="G14" s="445"/>
      <c r="H14" s="445"/>
      <c r="I14" s="445"/>
      <c r="J14" s="445"/>
      <c r="K14" s="445"/>
      <c r="L14" s="451"/>
      <c r="M14" s="453"/>
      <c r="N14" s="455"/>
      <c r="O14" s="438"/>
      <c r="P14" s="440"/>
      <c r="Q14" s="440"/>
      <c r="R14" s="440"/>
      <c r="S14" s="440"/>
      <c r="T14" s="440"/>
      <c r="U14" s="440"/>
      <c r="V14" s="440"/>
      <c r="W14" s="327"/>
      <c r="X14" s="327"/>
      <c r="Y14" s="386" t="s">
        <v>58</v>
      </c>
      <c r="Z14" s="382"/>
      <c r="AA14" s="181">
        <v>28</v>
      </c>
      <c r="AB14" s="156" t="s">
        <v>13</v>
      </c>
      <c r="AC14" s="181">
        <v>6</v>
      </c>
      <c r="AD14" s="156" t="s">
        <v>14</v>
      </c>
      <c r="AE14" s="181">
        <v>5</v>
      </c>
      <c r="AF14" s="157" t="s">
        <v>15</v>
      </c>
      <c r="AG14" s="445"/>
      <c r="AH14" s="445"/>
      <c r="AI14" s="445"/>
      <c r="AJ14" s="445"/>
      <c r="AK14" s="446"/>
    </row>
    <row r="15" spans="3:37" ht="13.5" customHeight="1" x14ac:dyDescent="0.15">
      <c r="C15" s="409" t="s">
        <v>59</v>
      </c>
      <c r="D15" s="449"/>
      <c r="E15" s="449"/>
      <c r="F15" s="449"/>
      <c r="G15" s="449"/>
      <c r="H15" s="449"/>
      <c r="I15" s="449"/>
      <c r="J15" s="449"/>
      <c r="K15" s="449"/>
      <c r="L15" s="450"/>
      <c r="M15" s="452" t="s">
        <v>60</v>
      </c>
      <c r="N15" s="454"/>
      <c r="O15" s="456" t="s">
        <v>61</v>
      </c>
      <c r="P15" s="439"/>
      <c r="Q15" s="439"/>
      <c r="R15" s="439"/>
      <c r="S15" s="439"/>
      <c r="T15" s="439"/>
      <c r="U15" s="439"/>
      <c r="V15" s="439"/>
      <c r="W15" s="441" t="s">
        <v>7</v>
      </c>
      <c r="X15" s="347"/>
      <c r="Y15" s="384" t="s">
        <v>57</v>
      </c>
      <c r="Z15" s="380"/>
      <c r="AA15" s="151"/>
      <c r="AB15" s="10" t="s">
        <v>13</v>
      </c>
      <c r="AC15" s="151"/>
      <c r="AD15" s="10" t="s">
        <v>14</v>
      </c>
      <c r="AE15" s="151"/>
      <c r="AF15" s="185" t="s">
        <v>15</v>
      </c>
      <c r="AG15" s="442"/>
      <c r="AH15" s="443"/>
      <c r="AI15" s="443"/>
      <c r="AJ15" s="443"/>
      <c r="AK15" s="444"/>
    </row>
    <row r="16" spans="3:37" ht="13.5" customHeight="1" x14ac:dyDescent="0.15">
      <c r="C16" s="410"/>
      <c r="D16" s="445"/>
      <c r="E16" s="445"/>
      <c r="F16" s="445"/>
      <c r="G16" s="445"/>
      <c r="H16" s="445"/>
      <c r="I16" s="445"/>
      <c r="J16" s="445"/>
      <c r="K16" s="445"/>
      <c r="L16" s="451"/>
      <c r="M16" s="453"/>
      <c r="N16" s="455"/>
      <c r="O16" s="438"/>
      <c r="P16" s="440"/>
      <c r="Q16" s="440"/>
      <c r="R16" s="440"/>
      <c r="S16" s="440"/>
      <c r="T16" s="440"/>
      <c r="U16" s="440"/>
      <c r="V16" s="440"/>
      <c r="W16" s="327"/>
      <c r="X16" s="327"/>
      <c r="Y16" s="386" t="s">
        <v>58</v>
      </c>
      <c r="Z16" s="382"/>
      <c r="AA16" s="181"/>
      <c r="AB16" s="156" t="s">
        <v>13</v>
      </c>
      <c r="AC16" s="181"/>
      <c r="AD16" s="156" t="s">
        <v>14</v>
      </c>
      <c r="AE16" s="181"/>
      <c r="AF16" s="157" t="s">
        <v>15</v>
      </c>
      <c r="AG16" s="445"/>
      <c r="AH16" s="445"/>
      <c r="AI16" s="445"/>
      <c r="AJ16" s="445"/>
      <c r="AK16" s="446"/>
    </row>
    <row r="17" spans="3:37" ht="13.5" customHeight="1" x14ac:dyDescent="0.15">
      <c r="C17" s="287" t="s">
        <v>62</v>
      </c>
      <c r="D17" s="449"/>
      <c r="E17" s="449"/>
      <c r="F17" s="449"/>
      <c r="G17" s="449"/>
      <c r="H17" s="449"/>
      <c r="I17" s="449"/>
      <c r="J17" s="449"/>
      <c r="K17" s="449"/>
      <c r="L17" s="450"/>
      <c r="M17" s="452" t="s">
        <v>60</v>
      </c>
      <c r="N17" s="454"/>
      <c r="O17" s="456" t="s">
        <v>61</v>
      </c>
      <c r="P17" s="439"/>
      <c r="Q17" s="439"/>
      <c r="R17" s="439"/>
      <c r="S17" s="439"/>
      <c r="T17" s="439"/>
      <c r="U17" s="439"/>
      <c r="V17" s="439"/>
      <c r="W17" s="441" t="s">
        <v>7</v>
      </c>
      <c r="X17" s="441"/>
      <c r="Y17" s="384" t="s">
        <v>57</v>
      </c>
      <c r="Z17" s="380"/>
      <c r="AA17" s="151"/>
      <c r="AB17" s="10" t="s">
        <v>13</v>
      </c>
      <c r="AC17" s="151"/>
      <c r="AD17" s="10" t="s">
        <v>14</v>
      </c>
      <c r="AE17" s="151"/>
      <c r="AF17" s="185" t="s">
        <v>15</v>
      </c>
      <c r="AG17" s="442"/>
      <c r="AH17" s="443"/>
      <c r="AI17" s="443"/>
      <c r="AJ17" s="443"/>
      <c r="AK17" s="444"/>
    </row>
    <row r="18" spans="3:37" ht="13.5" customHeight="1" x14ac:dyDescent="0.15">
      <c r="C18" s="410"/>
      <c r="D18" s="445"/>
      <c r="E18" s="445"/>
      <c r="F18" s="445"/>
      <c r="G18" s="445"/>
      <c r="H18" s="445"/>
      <c r="I18" s="445"/>
      <c r="J18" s="445"/>
      <c r="K18" s="445"/>
      <c r="L18" s="451"/>
      <c r="M18" s="453"/>
      <c r="N18" s="455"/>
      <c r="O18" s="438"/>
      <c r="P18" s="440"/>
      <c r="Q18" s="440"/>
      <c r="R18" s="440"/>
      <c r="S18" s="440"/>
      <c r="T18" s="440"/>
      <c r="U18" s="440"/>
      <c r="V18" s="440"/>
      <c r="W18" s="327"/>
      <c r="X18" s="327"/>
      <c r="Y18" s="386" t="s">
        <v>58</v>
      </c>
      <c r="Z18" s="382"/>
      <c r="AA18" s="181"/>
      <c r="AB18" s="156" t="s">
        <v>13</v>
      </c>
      <c r="AC18" s="181"/>
      <c r="AD18" s="156" t="s">
        <v>14</v>
      </c>
      <c r="AE18" s="181"/>
      <c r="AF18" s="157" t="s">
        <v>15</v>
      </c>
      <c r="AG18" s="445"/>
      <c r="AH18" s="445"/>
      <c r="AI18" s="445"/>
      <c r="AJ18" s="445"/>
      <c r="AK18" s="446"/>
    </row>
    <row r="19" spans="3:37" ht="13.5" customHeight="1" x14ac:dyDescent="0.15">
      <c r="C19" s="287" t="s">
        <v>63</v>
      </c>
      <c r="D19" s="449"/>
      <c r="E19" s="449"/>
      <c r="F19" s="449"/>
      <c r="G19" s="449"/>
      <c r="H19" s="449"/>
      <c r="I19" s="449"/>
      <c r="J19" s="449"/>
      <c r="K19" s="449"/>
      <c r="L19" s="450"/>
      <c r="M19" s="452" t="s">
        <v>60</v>
      </c>
      <c r="N19" s="454"/>
      <c r="O19" s="456" t="s">
        <v>61</v>
      </c>
      <c r="P19" s="439"/>
      <c r="Q19" s="439"/>
      <c r="R19" s="439"/>
      <c r="S19" s="439"/>
      <c r="T19" s="439"/>
      <c r="U19" s="439"/>
      <c r="V19" s="439"/>
      <c r="W19" s="441" t="s">
        <v>7</v>
      </c>
      <c r="X19" s="441"/>
      <c r="Y19" s="384" t="s">
        <v>57</v>
      </c>
      <c r="Z19" s="380"/>
      <c r="AA19" s="151"/>
      <c r="AB19" s="10" t="s">
        <v>13</v>
      </c>
      <c r="AC19" s="151"/>
      <c r="AD19" s="10" t="s">
        <v>14</v>
      </c>
      <c r="AE19" s="151"/>
      <c r="AF19" s="185" t="s">
        <v>15</v>
      </c>
      <c r="AG19" s="442"/>
      <c r="AH19" s="443"/>
      <c r="AI19" s="443"/>
      <c r="AJ19" s="443"/>
      <c r="AK19" s="444"/>
    </row>
    <row r="20" spans="3:37" ht="13.5" customHeight="1" x14ac:dyDescent="0.15">
      <c r="C20" s="410"/>
      <c r="D20" s="445"/>
      <c r="E20" s="445"/>
      <c r="F20" s="445"/>
      <c r="G20" s="445"/>
      <c r="H20" s="445"/>
      <c r="I20" s="445"/>
      <c r="J20" s="445"/>
      <c r="K20" s="445"/>
      <c r="L20" s="451"/>
      <c r="M20" s="453"/>
      <c r="N20" s="455"/>
      <c r="O20" s="438"/>
      <c r="P20" s="440"/>
      <c r="Q20" s="440"/>
      <c r="R20" s="440"/>
      <c r="S20" s="440"/>
      <c r="T20" s="440"/>
      <c r="U20" s="440"/>
      <c r="V20" s="440"/>
      <c r="W20" s="327"/>
      <c r="X20" s="327"/>
      <c r="Y20" s="386" t="s">
        <v>58</v>
      </c>
      <c r="Z20" s="382"/>
      <c r="AA20" s="181"/>
      <c r="AB20" s="156" t="s">
        <v>13</v>
      </c>
      <c r="AC20" s="181"/>
      <c r="AD20" s="156" t="s">
        <v>14</v>
      </c>
      <c r="AE20" s="181"/>
      <c r="AF20" s="157" t="s">
        <v>15</v>
      </c>
      <c r="AG20" s="445"/>
      <c r="AH20" s="445"/>
      <c r="AI20" s="445"/>
      <c r="AJ20" s="445"/>
      <c r="AK20" s="446"/>
    </row>
    <row r="21" spans="3:37" ht="13.5" customHeight="1" x14ac:dyDescent="0.15">
      <c r="C21" s="287" t="s">
        <v>64</v>
      </c>
      <c r="D21" s="449"/>
      <c r="E21" s="449"/>
      <c r="F21" s="449"/>
      <c r="G21" s="449"/>
      <c r="H21" s="449"/>
      <c r="I21" s="449"/>
      <c r="J21" s="449"/>
      <c r="K21" s="449"/>
      <c r="L21" s="450"/>
      <c r="M21" s="452" t="s">
        <v>60</v>
      </c>
      <c r="N21" s="454"/>
      <c r="O21" s="456" t="s">
        <v>61</v>
      </c>
      <c r="P21" s="439"/>
      <c r="Q21" s="439"/>
      <c r="R21" s="439"/>
      <c r="S21" s="439"/>
      <c r="T21" s="439"/>
      <c r="U21" s="439"/>
      <c r="V21" s="439"/>
      <c r="W21" s="441" t="s">
        <v>7</v>
      </c>
      <c r="X21" s="441"/>
      <c r="Y21" s="384" t="s">
        <v>57</v>
      </c>
      <c r="Z21" s="380"/>
      <c r="AA21" s="151"/>
      <c r="AB21" s="10" t="s">
        <v>13</v>
      </c>
      <c r="AC21" s="151"/>
      <c r="AD21" s="10" t="s">
        <v>14</v>
      </c>
      <c r="AE21" s="151"/>
      <c r="AF21" s="185" t="s">
        <v>15</v>
      </c>
      <c r="AG21" s="442"/>
      <c r="AH21" s="443"/>
      <c r="AI21" s="443"/>
      <c r="AJ21" s="443"/>
      <c r="AK21" s="444"/>
    </row>
    <row r="22" spans="3:37" ht="13.5" customHeight="1" x14ac:dyDescent="0.15">
      <c r="C22" s="410"/>
      <c r="D22" s="445"/>
      <c r="E22" s="445"/>
      <c r="F22" s="445"/>
      <c r="G22" s="445"/>
      <c r="H22" s="445"/>
      <c r="I22" s="445"/>
      <c r="J22" s="445"/>
      <c r="K22" s="445"/>
      <c r="L22" s="451"/>
      <c r="M22" s="453"/>
      <c r="N22" s="455"/>
      <c r="O22" s="438"/>
      <c r="P22" s="440"/>
      <c r="Q22" s="440"/>
      <c r="R22" s="440"/>
      <c r="S22" s="440"/>
      <c r="T22" s="440"/>
      <c r="U22" s="440"/>
      <c r="V22" s="440"/>
      <c r="W22" s="327"/>
      <c r="X22" s="327"/>
      <c r="Y22" s="386" t="s">
        <v>58</v>
      </c>
      <c r="Z22" s="382"/>
      <c r="AA22" s="181"/>
      <c r="AB22" s="156" t="s">
        <v>13</v>
      </c>
      <c r="AC22" s="181"/>
      <c r="AD22" s="156" t="s">
        <v>14</v>
      </c>
      <c r="AE22" s="181"/>
      <c r="AF22" s="157" t="s">
        <v>15</v>
      </c>
      <c r="AG22" s="445"/>
      <c r="AH22" s="445"/>
      <c r="AI22" s="445"/>
      <c r="AJ22" s="445"/>
      <c r="AK22" s="446"/>
    </row>
    <row r="23" spans="3:37" ht="13.5" customHeight="1" x14ac:dyDescent="0.15">
      <c r="C23" s="287" t="s">
        <v>65</v>
      </c>
      <c r="D23" s="449"/>
      <c r="E23" s="449"/>
      <c r="F23" s="449"/>
      <c r="G23" s="449"/>
      <c r="H23" s="449"/>
      <c r="I23" s="449"/>
      <c r="J23" s="449"/>
      <c r="K23" s="449"/>
      <c r="L23" s="450"/>
      <c r="M23" s="452" t="s">
        <v>60</v>
      </c>
      <c r="N23" s="454"/>
      <c r="O23" s="456" t="s">
        <v>61</v>
      </c>
      <c r="P23" s="439"/>
      <c r="Q23" s="439"/>
      <c r="R23" s="439"/>
      <c r="S23" s="439"/>
      <c r="T23" s="439"/>
      <c r="U23" s="439"/>
      <c r="V23" s="439"/>
      <c r="W23" s="441" t="s">
        <v>7</v>
      </c>
      <c r="X23" s="441"/>
      <c r="Y23" s="384" t="s">
        <v>57</v>
      </c>
      <c r="Z23" s="380"/>
      <c r="AA23" s="180"/>
      <c r="AB23" s="182" t="s">
        <v>13</v>
      </c>
      <c r="AC23" s="180"/>
      <c r="AD23" s="182" t="s">
        <v>14</v>
      </c>
      <c r="AE23" s="180"/>
      <c r="AF23" s="186" t="s">
        <v>15</v>
      </c>
      <c r="AG23" s="442"/>
      <c r="AH23" s="443"/>
      <c r="AI23" s="443"/>
      <c r="AJ23" s="443"/>
      <c r="AK23" s="444"/>
    </row>
    <row r="24" spans="3:37" ht="13.5" customHeight="1" x14ac:dyDescent="0.15">
      <c r="C24" s="410"/>
      <c r="D24" s="445"/>
      <c r="E24" s="445"/>
      <c r="F24" s="445"/>
      <c r="G24" s="445"/>
      <c r="H24" s="445"/>
      <c r="I24" s="445"/>
      <c r="J24" s="445"/>
      <c r="K24" s="445"/>
      <c r="L24" s="451"/>
      <c r="M24" s="453"/>
      <c r="N24" s="455"/>
      <c r="O24" s="438"/>
      <c r="P24" s="440"/>
      <c r="Q24" s="440"/>
      <c r="R24" s="440"/>
      <c r="S24" s="440"/>
      <c r="T24" s="440"/>
      <c r="U24" s="440"/>
      <c r="V24" s="440"/>
      <c r="W24" s="327"/>
      <c r="X24" s="327"/>
      <c r="Y24" s="386" t="s">
        <v>58</v>
      </c>
      <c r="Z24" s="382"/>
      <c r="AA24" s="181"/>
      <c r="AB24" s="156" t="s">
        <v>13</v>
      </c>
      <c r="AC24" s="181"/>
      <c r="AD24" s="156" t="s">
        <v>14</v>
      </c>
      <c r="AE24" s="181"/>
      <c r="AF24" s="157" t="s">
        <v>15</v>
      </c>
      <c r="AG24" s="445"/>
      <c r="AH24" s="445"/>
      <c r="AI24" s="445"/>
      <c r="AJ24" s="445"/>
      <c r="AK24" s="446"/>
    </row>
    <row r="25" spans="3:37" ht="13.5" customHeight="1" x14ac:dyDescent="0.15">
      <c r="C25" s="447" t="s">
        <v>174</v>
      </c>
      <c r="D25" s="428"/>
      <c r="E25" s="428"/>
      <c r="F25" s="428"/>
      <c r="G25" s="428"/>
      <c r="H25" s="428"/>
      <c r="I25" s="428"/>
      <c r="J25" s="428"/>
      <c r="K25" s="428"/>
      <c r="L25" s="428"/>
      <c r="M25" s="428"/>
      <c r="N25" s="428"/>
      <c r="O25" s="428"/>
      <c r="P25" s="397">
        <f>SUM(P13:V24)</f>
        <v>610000</v>
      </c>
      <c r="Q25" s="457"/>
      <c r="R25" s="457"/>
      <c r="S25" s="457"/>
      <c r="T25" s="457"/>
      <c r="U25" s="457"/>
      <c r="V25" s="457"/>
      <c r="W25" s="458" t="s">
        <v>7</v>
      </c>
      <c r="X25" s="459"/>
      <c r="Y25" s="460"/>
      <c r="Z25" s="461"/>
      <c r="AA25" s="461"/>
      <c r="AB25" s="461"/>
      <c r="AC25" s="461"/>
      <c r="AD25" s="461"/>
      <c r="AE25" s="461"/>
      <c r="AF25" s="461"/>
      <c r="AG25" s="461"/>
      <c r="AH25" s="461"/>
      <c r="AI25" s="461"/>
      <c r="AJ25" s="461"/>
      <c r="AK25" s="462"/>
    </row>
    <row r="26" spans="3:37" ht="13.5" customHeight="1" x14ac:dyDescent="0.15">
      <c r="C26" s="466" t="s">
        <v>66</v>
      </c>
      <c r="D26" s="467"/>
      <c r="E26" s="467"/>
      <c r="F26" s="467"/>
      <c r="G26" s="467"/>
      <c r="H26" s="467"/>
      <c r="I26" s="467"/>
      <c r="J26" s="467"/>
      <c r="K26" s="467"/>
      <c r="L26" s="467"/>
      <c r="M26" s="467"/>
      <c r="N26" s="467"/>
      <c r="O26" s="467"/>
      <c r="P26" s="468">
        <v>1400000</v>
      </c>
      <c r="Q26" s="469"/>
      <c r="R26" s="469"/>
      <c r="S26" s="469"/>
      <c r="T26" s="469"/>
      <c r="U26" s="469"/>
      <c r="V26" s="469"/>
      <c r="W26" s="470" t="s">
        <v>7</v>
      </c>
      <c r="X26" s="471"/>
      <c r="Y26" s="463"/>
      <c r="Z26" s="464"/>
      <c r="AA26" s="464"/>
      <c r="AB26" s="464"/>
      <c r="AC26" s="464"/>
      <c r="AD26" s="464"/>
      <c r="AE26" s="464"/>
      <c r="AF26" s="464"/>
      <c r="AG26" s="464"/>
      <c r="AH26" s="464"/>
      <c r="AI26" s="464"/>
      <c r="AJ26" s="464"/>
      <c r="AK26" s="465"/>
    </row>
    <row r="27" spans="3:37" ht="13.5" customHeight="1" x14ac:dyDescent="0.15">
      <c r="C27" s="173">
        <v>10</v>
      </c>
      <c r="D27" s="472" t="s">
        <v>67</v>
      </c>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73" t="s">
        <v>68</v>
      </c>
      <c r="AH27" s="474"/>
      <c r="AI27" s="474"/>
      <c r="AJ27" s="474"/>
      <c r="AK27" s="459"/>
    </row>
    <row r="28" spans="3:37" ht="12" customHeight="1" x14ac:dyDescent="0.15">
      <c r="C28" s="287" t="s">
        <v>175</v>
      </c>
      <c r="D28" s="482"/>
      <c r="E28" s="482"/>
      <c r="F28" s="482"/>
      <c r="G28" s="482"/>
      <c r="H28" s="482"/>
      <c r="I28" s="483"/>
      <c r="J28" s="487" t="s">
        <v>69</v>
      </c>
      <c r="K28" s="431"/>
      <c r="L28" s="431"/>
      <c r="M28" s="488"/>
      <c r="N28" s="487" t="s">
        <v>70</v>
      </c>
      <c r="O28" s="431"/>
      <c r="P28" s="431"/>
      <c r="Q28" s="488"/>
      <c r="R28" s="487" t="s">
        <v>71</v>
      </c>
      <c r="S28" s="431"/>
      <c r="T28" s="431"/>
      <c r="U28" s="488"/>
      <c r="V28" s="15"/>
      <c r="W28" s="489">
        <v>6</v>
      </c>
      <c r="X28" s="482"/>
      <c r="Y28" s="178" t="s">
        <v>128</v>
      </c>
      <c r="Z28" s="409">
        <f>IF($W$28="","",(IF($W$28=12,1,$W$28+1)))</f>
        <v>7</v>
      </c>
      <c r="AA28" s="431"/>
      <c r="AB28" s="493" t="s">
        <v>126</v>
      </c>
      <c r="AC28" s="409">
        <f>IF($Z$28="","",(IF($Z$28=12,1,$Z$28+1)))</f>
        <v>8</v>
      </c>
      <c r="AD28" s="431"/>
      <c r="AE28" s="494" t="s">
        <v>126</v>
      </c>
      <c r="AF28" s="409">
        <f>IF($AC$28="","",(IF($AC$28=12,1,$AC$28+1)))</f>
        <v>9</v>
      </c>
      <c r="AG28" s="431"/>
      <c r="AH28" s="493" t="s">
        <v>126</v>
      </c>
      <c r="AI28" s="287" t="s">
        <v>53</v>
      </c>
      <c r="AJ28" s="431"/>
      <c r="AK28" s="488"/>
    </row>
    <row r="29" spans="3:37" ht="12" customHeight="1" x14ac:dyDescent="0.15">
      <c r="C29" s="484"/>
      <c r="D29" s="485"/>
      <c r="E29" s="485"/>
      <c r="F29" s="485"/>
      <c r="G29" s="485"/>
      <c r="H29" s="485"/>
      <c r="I29" s="486"/>
      <c r="J29" s="484"/>
      <c r="K29" s="485"/>
      <c r="L29" s="485"/>
      <c r="M29" s="486"/>
      <c r="N29" s="484"/>
      <c r="O29" s="485"/>
      <c r="P29" s="485"/>
      <c r="Q29" s="486"/>
      <c r="R29" s="484"/>
      <c r="S29" s="485"/>
      <c r="T29" s="485"/>
      <c r="U29" s="486"/>
      <c r="V29" s="491" t="s">
        <v>127</v>
      </c>
      <c r="W29" s="490"/>
      <c r="X29" s="490"/>
      <c r="Y29" s="492"/>
      <c r="Z29" s="410"/>
      <c r="AA29" s="490"/>
      <c r="AB29" s="486"/>
      <c r="AC29" s="410"/>
      <c r="AD29" s="490"/>
      <c r="AE29" s="485"/>
      <c r="AF29" s="410"/>
      <c r="AG29" s="490"/>
      <c r="AH29" s="486"/>
      <c r="AI29" s="495"/>
      <c r="AJ29" s="496"/>
      <c r="AK29" s="497"/>
    </row>
    <row r="30" spans="3:37" ht="13.5" customHeight="1" x14ac:dyDescent="0.15">
      <c r="C30" s="475" t="s">
        <v>72</v>
      </c>
      <c r="D30" s="167" t="s">
        <v>73</v>
      </c>
      <c r="E30" s="423" t="s">
        <v>74</v>
      </c>
      <c r="F30" s="424"/>
      <c r="G30" s="424"/>
      <c r="H30" s="424"/>
      <c r="I30" s="425"/>
      <c r="J30" s="468">
        <v>24700</v>
      </c>
      <c r="K30" s="736"/>
      <c r="L30" s="736"/>
      <c r="M30" s="737"/>
      <c r="N30" s="63" t="s">
        <v>75</v>
      </c>
      <c r="O30" s="480">
        <f>K54</f>
        <v>48200</v>
      </c>
      <c r="P30" s="480"/>
      <c r="Q30" s="481"/>
      <c r="R30" s="63" t="s">
        <v>75</v>
      </c>
      <c r="S30" s="480">
        <f>K54</f>
        <v>48200</v>
      </c>
      <c r="T30" s="480"/>
      <c r="U30" s="481"/>
      <c r="V30" s="468">
        <v>5600</v>
      </c>
      <c r="W30" s="736"/>
      <c r="X30" s="736"/>
      <c r="Y30" s="737"/>
      <c r="Z30" s="468">
        <v>192000</v>
      </c>
      <c r="AA30" s="736"/>
      <c r="AB30" s="737"/>
      <c r="AC30" s="468">
        <v>193900</v>
      </c>
      <c r="AD30" s="736"/>
      <c r="AE30" s="737"/>
      <c r="AF30" s="468">
        <v>10800</v>
      </c>
      <c r="AG30" s="736"/>
      <c r="AH30" s="737"/>
      <c r="AI30" s="738"/>
      <c r="AJ30" s="739"/>
      <c r="AK30" s="740"/>
    </row>
    <row r="31" spans="3:37" ht="13.5" customHeight="1" x14ac:dyDescent="0.15">
      <c r="C31" s="476"/>
      <c r="D31" s="175" t="s">
        <v>76</v>
      </c>
      <c r="E31" s="500" t="s">
        <v>77</v>
      </c>
      <c r="F31" s="501"/>
      <c r="G31" s="501"/>
      <c r="H31" s="501"/>
      <c r="I31" s="501"/>
      <c r="J31" s="468">
        <v>3721600</v>
      </c>
      <c r="K31" s="736"/>
      <c r="L31" s="736"/>
      <c r="M31" s="737"/>
      <c r="N31" s="468">
        <v>4007400</v>
      </c>
      <c r="O31" s="736"/>
      <c r="P31" s="736"/>
      <c r="Q31" s="737"/>
      <c r="R31" s="468">
        <v>446000</v>
      </c>
      <c r="S31" s="736"/>
      <c r="T31" s="736"/>
      <c r="U31" s="737"/>
      <c r="V31" s="468">
        <v>348000</v>
      </c>
      <c r="W31" s="736"/>
      <c r="X31" s="736"/>
      <c r="Y31" s="737"/>
      <c r="Z31" s="468">
        <v>349300</v>
      </c>
      <c r="AA31" s="736"/>
      <c r="AB31" s="737"/>
      <c r="AC31" s="468">
        <v>347500</v>
      </c>
      <c r="AD31" s="736"/>
      <c r="AE31" s="737"/>
      <c r="AF31" s="468">
        <v>356100</v>
      </c>
      <c r="AG31" s="736"/>
      <c r="AH31" s="737"/>
      <c r="AI31" s="741"/>
      <c r="AJ31" s="742"/>
      <c r="AK31" s="743"/>
    </row>
    <row r="32" spans="3:37" ht="13.5" customHeight="1" x14ac:dyDescent="0.15">
      <c r="C32" s="476"/>
      <c r="D32" s="502" t="s">
        <v>78</v>
      </c>
      <c r="E32" s="500" t="s">
        <v>79</v>
      </c>
      <c r="F32" s="501"/>
      <c r="G32" s="501"/>
      <c r="H32" s="505" t="s">
        <v>80</v>
      </c>
      <c r="I32" s="501"/>
      <c r="J32" s="468"/>
      <c r="K32" s="736"/>
      <c r="L32" s="736"/>
      <c r="M32" s="737"/>
      <c r="N32" s="468"/>
      <c r="O32" s="736"/>
      <c r="P32" s="736"/>
      <c r="Q32" s="737"/>
      <c r="R32" s="468"/>
      <c r="S32" s="736"/>
      <c r="T32" s="736"/>
      <c r="U32" s="737"/>
      <c r="V32" s="468"/>
      <c r="W32" s="736"/>
      <c r="X32" s="736"/>
      <c r="Y32" s="737"/>
      <c r="Z32" s="468"/>
      <c r="AA32" s="736"/>
      <c r="AB32" s="737"/>
      <c r="AC32" s="468"/>
      <c r="AD32" s="736"/>
      <c r="AE32" s="737"/>
      <c r="AF32" s="468"/>
      <c r="AG32" s="736"/>
      <c r="AH32" s="737"/>
      <c r="AI32" s="741"/>
      <c r="AJ32" s="742"/>
      <c r="AK32" s="743"/>
    </row>
    <row r="33" spans="3:37" ht="13.5" customHeight="1" x14ac:dyDescent="0.15">
      <c r="C33" s="476"/>
      <c r="D33" s="503"/>
      <c r="E33" s="504"/>
      <c r="F33" s="501"/>
      <c r="G33" s="501"/>
      <c r="H33" s="505" t="s">
        <v>81</v>
      </c>
      <c r="I33" s="501"/>
      <c r="J33" s="468">
        <v>511100</v>
      </c>
      <c r="K33" s="736"/>
      <c r="L33" s="736"/>
      <c r="M33" s="737"/>
      <c r="N33" s="468">
        <v>710000</v>
      </c>
      <c r="O33" s="736"/>
      <c r="P33" s="736"/>
      <c r="Q33" s="737"/>
      <c r="R33" s="468"/>
      <c r="S33" s="736"/>
      <c r="T33" s="736"/>
      <c r="U33" s="737"/>
      <c r="V33" s="468"/>
      <c r="W33" s="736"/>
      <c r="X33" s="736"/>
      <c r="Y33" s="737"/>
      <c r="Z33" s="468"/>
      <c r="AA33" s="736"/>
      <c r="AB33" s="737"/>
      <c r="AC33" s="468"/>
      <c r="AD33" s="736"/>
      <c r="AE33" s="737"/>
      <c r="AF33" s="468">
        <v>531000</v>
      </c>
      <c r="AG33" s="736"/>
      <c r="AH33" s="737"/>
      <c r="AI33" s="741"/>
      <c r="AJ33" s="742"/>
      <c r="AK33" s="743"/>
    </row>
    <row r="34" spans="3:37" ht="13.5" customHeight="1" x14ac:dyDescent="0.15">
      <c r="C34" s="476"/>
      <c r="D34" s="175" t="s">
        <v>82</v>
      </c>
      <c r="E34" s="500" t="s">
        <v>83</v>
      </c>
      <c r="F34" s="501"/>
      <c r="G34" s="501"/>
      <c r="H34" s="501"/>
      <c r="I34" s="501"/>
      <c r="J34" s="468">
        <v>82000</v>
      </c>
      <c r="K34" s="736"/>
      <c r="L34" s="736"/>
      <c r="M34" s="737"/>
      <c r="N34" s="468">
        <v>123000</v>
      </c>
      <c r="O34" s="736"/>
      <c r="P34" s="736"/>
      <c r="Q34" s="737"/>
      <c r="R34" s="468"/>
      <c r="S34" s="736"/>
      <c r="T34" s="736"/>
      <c r="U34" s="737"/>
      <c r="V34" s="468"/>
      <c r="W34" s="736"/>
      <c r="X34" s="736"/>
      <c r="Y34" s="737"/>
      <c r="Z34" s="468"/>
      <c r="AA34" s="736"/>
      <c r="AB34" s="737"/>
      <c r="AC34" s="468"/>
      <c r="AD34" s="736"/>
      <c r="AE34" s="737"/>
      <c r="AF34" s="468"/>
      <c r="AG34" s="736"/>
      <c r="AH34" s="737"/>
      <c r="AI34" s="741"/>
      <c r="AJ34" s="742"/>
      <c r="AK34" s="743"/>
    </row>
    <row r="35" spans="3:37" ht="13.5" customHeight="1" x14ac:dyDescent="0.15">
      <c r="C35" s="476"/>
      <c r="D35" s="175" t="s">
        <v>84</v>
      </c>
      <c r="E35" s="500" t="s">
        <v>85</v>
      </c>
      <c r="F35" s="501"/>
      <c r="G35" s="501"/>
      <c r="H35" s="501"/>
      <c r="I35" s="501"/>
      <c r="J35" s="468"/>
      <c r="K35" s="736"/>
      <c r="L35" s="736"/>
      <c r="M35" s="737"/>
      <c r="N35" s="468"/>
      <c r="O35" s="736"/>
      <c r="P35" s="736"/>
      <c r="Q35" s="737"/>
      <c r="R35" s="468"/>
      <c r="S35" s="736"/>
      <c r="T35" s="736"/>
      <c r="U35" s="737"/>
      <c r="V35" s="468"/>
      <c r="W35" s="736"/>
      <c r="X35" s="736"/>
      <c r="Y35" s="737"/>
      <c r="Z35" s="468"/>
      <c r="AA35" s="736"/>
      <c r="AB35" s="737"/>
      <c r="AC35" s="468"/>
      <c r="AD35" s="736"/>
      <c r="AE35" s="737"/>
      <c r="AF35" s="468"/>
      <c r="AG35" s="736"/>
      <c r="AH35" s="737"/>
      <c r="AI35" s="741"/>
      <c r="AJ35" s="742"/>
      <c r="AK35" s="743"/>
    </row>
    <row r="36" spans="3:37" ht="13.5" customHeight="1" x14ac:dyDescent="0.15">
      <c r="C36" s="476"/>
      <c r="D36" s="175" t="s">
        <v>86</v>
      </c>
      <c r="E36" s="500" t="s">
        <v>87</v>
      </c>
      <c r="F36" s="501"/>
      <c r="G36" s="501"/>
      <c r="H36" s="501"/>
      <c r="I36" s="501"/>
      <c r="J36" s="468">
        <v>20000</v>
      </c>
      <c r="K36" s="736"/>
      <c r="L36" s="736"/>
      <c r="M36" s="737"/>
      <c r="N36" s="468">
        <v>3000</v>
      </c>
      <c r="O36" s="736"/>
      <c r="P36" s="736"/>
      <c r="Q36" s="737"/>
      <c r="R36" s="468"/>
      <c r="S36" s="736"/>
      <c r="T36" s="736"/>
      <c r="U36" s="737"/>
      <c r="V36" s="468"/>
      <c r="W36" s="736"/>
      <c r="X36" s="736"/>
      <c r="Y36" s="737"/>
      <c r="Z36" s="468"/>
      <c r="AA36" s="736"/>
      <c r="AB36" s="737"/>
      <c r="AC36" s="468"/>
      <c r="AD36" s="736"/>
      <c r="AE36" s="737"/>
      <c r="AF36" s="468"/>
      <c r="AG36" s="736"/>
      <c r="AH36" s="737"/>
      <c r="AI36" s="741"/>
      <c r="AJ36" s="742"/>
      <c r="AK36" s="743"/>
    </row>
    <row r="37" spans="3:37" ht="13.5" customHeight="1" x14ac:dyDescent="0.15">
      <c r="C37" s="476"/>
      <c r="D37" s="175" t="s">
        <v>88</v>
      </c>
      <c r="E37" s="500" t="s">
        <v>89</v>
      </c>
      <c r="F37" s="501"/>
      <c r="G37" s="501"/>
      <c r="H37" s="501"/>
      <c r="I37" s="501"/>
      <c r="J37" s="468">
        <v>714100</v>
      </c>
      <c r="K37" s="736"/>
      <c r="L37" s="736"/>
      <c r="M37" s="737"/>
      <c r="N37" s="468">
        <v>748500</v>
      </c>
      <c r="O37" s="736"/>
      <c r="P37" s="736"/>
      <c r="Q37" s="737"/>
      <c r="R37" s="468">
        <v>622000</v>
      </c>
      <c r="S37" s="736"/>
      <c r="T37" s="736"/>
      <c r="U37" s="737"/>
      <c r="V37" s="468">
        <v>6000</v>
      </c>
      <c r="W37" s="736"/>
      <c r="X37" s="736"/>
      <c r="Y37" s="737"/>
      <c r="Z37" s="468"/>
      <c r="AA37" s="736"/>
      <c r="AB37" s="737"/>
      <c r="AC37" s="468"/>
      <c r="AD37" s="736"/>
      <c r="AE37" s="737"/>
      <c r="AF37" s="468"/>
      <c r="AG37" s="736"/>
      <c r="AH37" s="737"/>
      <c r="AI37" s="741"/>
      <c r="AJ37" s="742"/>
      <c r="AK37" s="743"/>
    </row>
    <row r="38" spans="3:37" ht="13.5" customHeight="1" x14ac:dyDescent="0.15">
      <c r="C38" s="476"/>
      <c r="D38" s="175" t="s">
        <v>90</v>
      </c>
      <c r="E38" s="500" t="s">
        <v>81</v>
      </c>
      <c r="F38" s="501"/>
      <c r="G38" s="501"/>
      <c r="H38" s="501"/>
      <c r="I38" s="501"/>
      <c r="J38" s="468">
        <v>388300</v>
      </c>
      <c r="K38" s="736"/>
      <c r="L38" s="736"/>
      <c r="M38" s="737"/>
      <c r="N38" s="468">
        <v>400100</v>
      </c>
      <c r="O38" s="736"/>
      <c r="P38" s="736"/>
      <c r="Q38" s="737"/>
      <c r="R38" s="468">
        <v>104100</v>
      </c>
      <c r="S38" s="736"/>
      <c r="T38" s="736"/>
      <c r="U38" s="737"/>
      <c r="V38" s="468">
        <v>26900</v>
      </c>
      <c r="W38" s="736"/>
      <c r="X38" s="736"/>
      <c r="Y38" s="737"/>
      <c r="Z38" s="468">
        <v>25100</v>
      </c>
      <c r="AA38" s="736"/>
      <c r="AB38" s="737"/>
      <c r="AC38" s="468">
        <v>25100</v>
      </c>
      <c r="AD38" s="736"/>
      <c r="AE38" s="737"/>
      <c r="AF38" s="468">
        <v>25100</v>
      </c>
      <c r="AG38" s="736"/>
      <c r="AH38" s="737"/>
      <c r="AI38" s="741"/>
      <c r="AJ38" s="742"/>
      <c r="AK38" s="743"/>
    </row>
    <row r="39" spans="3:37" ht="13.5" customHeight="1" x14ac:dyDescent="0.15">
      <c r="C39" s="477"/>
      <c r="D39" s="506" t="s">
        <v>176</v>
      </c>
      <c r="E39" s="507"/>
      <c r="F39" s="507"/>
      <c r="G39" s="507"/>
      <c r="H39" s="507"/>
      <c r="I39" s="507"/>
      <c r="J39" s="397">
        <f>SUM(J30:M38)</f>
        <v>5461800</v>
      </c>
      <c r="K39" s="398"/>
      <c r="L39" s="398"/>
      <c r="M39" s="510"/>
      <c r="N39" s="397">
        <f>SUM(N30:Q38)</f>
        <v>6040200</v>
      </c>
      <c r="O39" s="398"/>
      <c r="P39" s="398"/>
      <c r="Q39" s="510"/>
      <c r="R39" s="397">
        <f>SUM(R30:U38)</f>
        <v>1220300</v>
      </c>
      <c r="S39" s="398"/>
      <c r="T39" s="398"/>
      <c r="U39" s="510"/>
      <c r="V39" s="397">
        <f>SUM(V30:Y38)</f>
        <v>386500</v>
      </c>
      <c r="W39" s="398"/>
      <c r="X39" s="398"/>
      <c r="Y39" s="510"/>
      <c r="Z39" s="397">
        <f>SUM(Z30:AB38)</f>
        <v>566400</v>
      </c>
      <c r="AA39" s="398"/>
      <c r="AB39" s="510"/>
      <c r="AC39" s="397">
        <f>SUM(AC30:AE38)</f>
        <v>566500</v>
      </c>
      <c r="AD39" s="398"/>
      <c r="AE39" s="510"/>
      <c r="AF39" s="397">
        <f>SUM(AF30:AH38)</f>
        <v>923000</v>
      </c>
      <c r="AG39" s="398"/>
      <c r="AH39" s="510"/>
      <c r="AI39" s="741"/>
      <c r="AJ39" s="742"/>
      <c r="AK39" s="743"/>
    </row>
    <row r="40" spans="3:37" ht="13.5" customHeight="1" x14ac:dyDescent="0.15">
      <c r="C40" s="511" t="s">
        <v>91</v>
      </c>
      <c r="D40" s="169" t="s">
        <v>92</v>
      </c>
      <c r="E40" s="512" t="s">
        <v>93</v>
      </c>
      <c r="F40" s="513"/>
      <c r="G40" s="513"/>
      <c r="H40" s="513"/>
      <c r="I40" s="513"/>
      <c r="J40" s="468">
        <v>3048400</v>
      </c>
      <c r="K40" s="736"/>
      <c r="L40" s="736"/>
      <c r="M40" s="737"/>
      <c r="N40" s="468">
        <v>3397600</v>
      </c>
      <c r="O40" s="736"/>
      <c r="P40" s="736"/>
      <c r="Q40" s="737"/>
      <c r="R40" s="468">
        <v>822000</v>
      </c>
      <c r="S40" s="736"/>
      <c r="T40" s="736"/>
      <c r="U40" s="737"/>
      <c r="V40" s="468">
        <v>243000</v>
      </c>
      <c r="W40" s="736"/>
      <c r="X40" s="736"/>
      <c r="Y40" s="737"/>
      <c r="Z40" s="468">
        <v>259000</v>
      </c>
      <c r="AA40" s="736"/>
      <c r="AB40" s="737"/>
      <c r="AC40" s="468">
        <v>322600</v>
      </c>
      <c r="AD40" s="736"/>
      <c r="AE40" s="737"/>
      <c r="AF40" s="468">
        <v>231600</v>
      </c>
      <c r="AG40" s="736"/>
      <c r="AH40" s="737"/>
      <c r="AI40" s="741"/>
      <c r="AJ40" s="742"/>
      <c r="AK40" s="743"/>
    </row>
    <row r="41" spans="3:37" ht="13.5" customHeight="1" x14ac:dyDescent="0.15">
      <c r="C41" s="476"/>
      <c r="D41" s="175" t="s">
        <v>76</v>
      </c>
      <c r="E41" s="516" t="s">
        <v>94</v>
      </c>
      <c r="F41" s="517"/>
      <c r="G41" s="517"/>
      <c r="H41" s="517"/>
      <c r="I41" s="517"/>
      <c r="J41" s="468">
        <v>579000</v>
      </c>
      <c r="K41" s="736"/>
      <c r="L41" s="736"/>
      <c r="M41" s="737"/>
      <c r="N41" s="468">
        <v>1202000</v>
      </c>
      <c r="O41" s="736"/>
      <c r="P41" s="736"/>
      <c r="Q41" s="737"/>
      <c r="R41" s="468">
        <v>252500</v>
      </c>
      <c r="S41" s="736"/>
      <c r="T41" s="736"/>
      <c r="U41" s="737"/>
      <c r="V41" s="468"/>
      <c r="W41" s="736"/>
      <c r="X41" s="736"/>
      <c r="Y41" s="737"/>
      <c r="Z41" s="468"/>
      <c r="AA41" s="736"/>
      <c r="AB41" s="737"/>
      <c r="AC41" s="468"/>
      <c r="AD41" s="736"/>
      <c r="AE41" s="737"/>
      <c r="AF41" s="468">
        <v>372600</v>
      </c>
      <c r="AG41" s="736"/>
      <c r="AH41" s="737"/>
      <c r="AI41" s="741"/>
      <c r="AJ41" s="742"/>
      <c r="AK41" s="743"/>
    </row>
    <row r="42" spans="3:37" ht="13.5" customHeight="1" x14ac:dyDescent="0.15">
      <c r="C42" s="476"/>
      <c r="D42" s="175" t="s">
        <v>78</v>
      </c>
      <c r="E42" s="500" t="s">
        <v>95</v>
      </c>
      <c r="F42" s="501"/>
      <c r="G42" s="501"/>
      <c r="H42" s="501"/>
      <c r="I42" s="501"/>
      <c r="J42" s="468">
        <v>115600</v>
      </c>
      <c r="K42" s="736"/>
      <c r="L42" s="736"/>
      <c r="M42" s="737"/>
      <c r="N42" s="468">
        <v>121100</v>
      </c>
      <c r="O42" s="736"/>
      <c r="P42" s="736"/>
      <c r="Q42" s="737"/>
      <c r="R42" s="468"/>
      <c r="S42" s="736"/>
      <c r="T42" s="736"/>
      <c r="U42" s="737"/>
      <c r="V42" s="468">
        <v>10100</v>
      </c>
      <c r="W42" s="736"/>
      <c r="X42" s="736"/>
      <c r="Y42" s="737"/>
      <c r="Z42" s="468"/>
      <c r="AA42" s="736"/>
      <c r="AB42" s="737"/>
      <c r="AC42" s="468">
        <v>55100</v>
      </c>
      <c r="AD42" s="736"/>
      <c r="AE42" s="737"/>
      <c r="AF42" s="468">
        <v>27100</v>
      </c>
      <c r="AG42" s="736"/>
      <c r="AH42" s="737"/>
      <c r="AI42" s="741"/>
      <c r="AJ42" s="742"/>
      <c r="AK42" s="743"/>
    </row>
    <row r="43" spans="3:37" ht="13.5" customHeight="1" x14ac:dyDescent="0.15">
      <c r="C43" s="476"/>
      <c r="D43" s="175" t="s">
        <v>82</v>
      </c>
      <c r="E43" s="423" t="s">
        <v>96</v>
      </c>
      <c r="F43" s="424"/>
      <c r="G43" s="424"/>
      <c r="H43" s="424"/>
      <c r="I43" s="425"/>
      <c r="J43" s="468">
        <v>122900</v>
      </c>
      <c r="K43" s="736"/>
      <c r="L43" s="736"/>
      <c r="M43" s="737"/>
      <c r="N43" s="468">
        <v>133800</v>
      </c>
      <c r="O43" s="736"/>
      <c r="P43" s="736"/>
      <c r="Q43" s="737"/>
      <c r="R43" s="468"/>
      <c r="S43" s="736"/>
      <c r="T43" s="736"/>
      <c r="U43" s="737"/>
      <c r="V43" s="468"/>
      <c r="W43" s="736"/>
      <c r="X43" s="736"/>
      <c r="Y43" s="737"/>
      <c r="Z43" s="468"/>
      <c r="AA43" s="736"/>
      <c r="AB43" s="737"/>
      <c r="AC43" s="468">
        <v>65800</v>
      </c>
      <c r="AD43" s="736"/>
      <c r="AE43" s="737"/>
      <c r="AF43" s="468"/>
      <c r="AG43" s="736"/>
      <c r="AH43" s="737"/>
      <c r="AI43" s="741"/>
      <c r="AJ43" s="742"/>
      <c r="AK43" s="743"/>
    </row>
    <row r="44" spans="3:37" ht="13.5" customHeight="1" x14ac:dyDescent="0.15">
      <c r="C44" s="476"/>
      <c r="D44" s="175" t="s">
        <v>84</v>
      </c>
      <c r="E44" s="500" t="s">
        <v>97</v>
      </c>
      <c r="F44" s="501"/>
      <c r="G44" s="501"/>
      <c r="H44" s="501"/>
      <c r="I44" s="501"/>
      <c r="J44" s="468">
        <v>748000</v>
      </c>
      <c r="K44" s="736"/>
      <c r="L44" s="736"/>
      <c r="M44" s="737"/>
      <c r="N44" s="468">
        <v>718600</v>
      </c>
      <c r="O44" s="736"/>
      <c r="P44" s="736"/>
      <c r="Q44" s="737"/>
      <c r="R44" s="468">
        <v>7700</v>
      </c>
      <c r="S44" s="736"/>
      <c r="T44" s="736"/>
      <c r="U44" s="737"/>
      <c r="V44" s="468">
        <v>80900</v>
      </c>
      <c r="W44" s="736"/>
      <c r="X44" s="736"/>
      <c r="Y44" s="737"/>
      <c r="Z44" s="468">
        <v>83800</v>
      </c>
      <c r="AA44" s="736"/>
      <c r="AB44" s="737"/>
      <c r="AC44" s="468">
        <v>82500</v>
      </c>
      <c r="AD44" s="736"/>
      <c r="AE44" s="737"/>
      <c r="AF44" s="468">
        <v>78200</v>
      </c>
      <c r="AG44" s="736"/>
      <c r="AH44" s="737"/>
      <c r="AI44" s="741"/>
      <c r="AJ44" s="742"/>
      <c r="AK44" s="743"/>
    </row>
    <row r="45" spans="3:37" ht="13.5" customHeight="1" x14ac:dyDescent="0.15">
      <c r="C45" s="476"/>
      <c r="D45" s="175" t="s">
        <v>86</v>
      </c>
      <c r="E45" s="500" t="s">
        <v>98</v>
      </c>
      <c r="F45" s="501"/>
      <c r="G45" s="501"/>
      <c r="H45" s="501"/>
      <c r="I45" s="501"/>
      <c r="J45" s="468">
        <v>654200</v>
      </c>
      <c r="K45" s="736"/>
      <c r="L45" s="736"/>
      <c r="M45" s="737"/>
      <c r="N45" s="468">
        <v>528300</v>
      </c>
      <c r="O45" s="736"/>
      <c r="P45" s="736"/>
      <c r="Q45" s="737"/>
      <c r="R45" s="468">
        <v>354800</v>
      </c>
      <c r="S45" s="736"/>
      <c r="T45" s="736"/>
      <c r="U45" s="737"/>
      <c r="V45" s="468">
        <v>1200</v>
      </c>
      <c r="W45" s="736"/>
      <c r="X45" s="736"/>
      <c r="Y45" s="737"/>
      <c r="Z45" s="468"/>
      <c r="AA45" s="736"/>
      <c r="AB45" s="737"/>
      <c r="AC45" s="468"/>
      <c r="AD45" s="736"/>
      <c r="AE45" s="737"/>
      <c r="AF45" s="468"/>
      <c r="AG45" s="736"/>
      <c r="AH45" s="737"/>
      <c r="AI45" s="741"/>
      <c r="AJ45" s="742"/>
      <c r="AK45" s="743"/>
    </row>
    <row r="46" spans="3:37" ht="13.5" customHeight="1" x14ac:dyDescent="0.15">
      <c r="C46" s="476"/>
      <c r="D46" s="175" t="s">
        <v>99</v>
      </c>
      <c r="E46" s="500" t="s">
        <v>81</v>
      </c>
      <c r="F46" s="501"/>
      <c r="G46" s="501"/>
      <c r="H46" s="501"/>
      <c r="I46" s="501"/>
      <c r="J46" s="468">
        <v>385500</v>
      </c>
      <c r="K46" s="736"/>
      <c r="L46" s="736"/>
      <c r="M46" s="737"/>
      <c r="N46" s="468">
        <v>400000</v>
      </c>
      <c r="O46" s="736"/>
      <c r="P46" s="736"/>
      <c r="Q46" s="737"/>
      <c r="R46" s="468">
        <v>87700</v>
      </c>
      <c r="S46" s="736"/>
      <c r="T46" s="736"/>
      <c r="U46" s="737"/>
      <c r="V46" s="468">
        <v>49300</v>
      </c>
      <c r="W46" s="736"/>
      <c r="X46" s="736"/>
      <c r="Y46" s="737"/>
      <c r="Z46" s="468">
        <v>29700</v>
      </c>
      <c r="AA46" s="736"/>
      <c r="AB46" s="737"/>
      <c r="AC46" s="468">
        <v>29700</v>
      </c>
      <c r="AD46" s="736"/>
      <c r="AE46" s="737"/>
      <c r="AF46" s="468">
        <v>29700</v>
      </c>
      <c r="AG46" s="736"/>
      <c r="AH46" s="737"/>
      <c r="AI46" s="741"/>
      <c r="AJ46" s="742"/>
      <c r="AK46" s="743"/>
    </row>
    <row r="47" spans="3:37" ht="13.5" customHeight="1" x14ac:dyDescent="0.15">
      <c r="C47" s="477"/>
      <c r="D47" s="506" t="s">
        <v>177</v>
      </c>
      <c r="E47" s="507"/>
      <c r="F47" s="507"/>
      <c r="G47" s="507"/>
      <c r="H47" s="507"/>
      <c r="I47" s="507"/>
      <c r="J47" s="397">
        <f>SUM(J40:M46)</f>
        <v>5653600</v>
      </c>
      <c r="K47" s="398"/>
      <c r="L47" s="398"/>
      <c r="M47" s="510"/>
      <c r="N47" s="397">
        <f>SUM(N40:Q46)</f>
        <v>6501400</v>
      </c>
      <c r="O47" s="398"/>
      <c r="P47" s="398"/>
      <c r="Q47" s="510"/>
      <c r="R47" s="397">
        <f>SUM(R40:U46)</f>
        <v>1524700</v>
      </c>
      <c r="S47" s="398"/>
      <c r="T47" s="398"/>
      <c r="U47" s="510"/>
      <c r="V47" s="397">
        <f>SUM(V40:Y46)</f>
        <v>384500</v>
      </c>
      <c r="W47" s="398"/>
      <c r="X47" s="398"/>
      <c r="Y47" s="510"/>
      <c r="Z47" s="397">
        <f>SUM(Z40:AB46)</f>
        <v>372500</v>
      </c>
      <c r="AA47" s="398"/>
      <c r="AB47" s="510"/>
      <c r="AC47" s="397">
        <f>SUM(AC40:AE46)</f>
        <v>555700</v>
      </c>
      <c r="AD47" s="398"/>
      <c r="AE47" s="510"/>
      <c r="AF47" s="397">
        <f>SUM(AF40:AH46)</f>
        <v>739200</v>
      </c>
      <c r="AG47" s="398"/>
      <c r="AH47" s="510"/>
      <c r="AI47" s="741"/>
      <c r="AJ47" s="742"/>
      <c r="AK47" s="743"/>
    </row>
    <row r="48" spans="3:37" ht="13.5" customHeight="1" x14ac:dyDescent="0.15">
      <c r="C48" s="491" t="s">
        <v>100</v>
      </c>
      <c r="D48" s="496"/>
      <c r="E48" s="496"/>
      <c r="F48" s="496"/>
      <c r="G48" s="496"/>
      <c r="H48" s="496"/>
      <c r="I48" s="496"/>
      <c r="J48" s="518">
        <f>J39-J47</f>
        <v>-191800</v>
      </c>
      <c r="K48" s="519"/>
      <c r="L48" s="519"/>
      <c r="M48" s="520"/>
      <c r="N48" s="518">
        <f>N39-N47</f>
        <v>-461200</v>
      </c>
      <c r="O48" s="519"/>
      <c r="P48" s="519"/>
      <c r="Q48" s="520"/>
      <c r="R48" s="518">
        <f>R39-R47</f>
        <v>-304400</v>
      </c>
      <c r="S48" s="519"/>
      <c r="T48" s="519"/>
      <c r="U48" s="520"/>
      <c r="V48" s="518">
        <f>V39-V47</f>
        <v>2000</v>
      </c>
      <c r="W48" s="519"/>
      <c r="X48" s="519"/>
      <c r="Y48" s="520"/>
      <c r="Z48" s="518">
        <f>Z39-Z47</f>
        <v>193900</v>
      </c>
      <c r="AA48" s="519"/>
      <c r="AB48" s="520"/>
      <c r="AC48" s="518">
        <f>AC39-AC47</f>
        <v>10800</v>
      </c>
      <c r="AD48" s="519"/>
      <c r="AE48" s="520"/>
      <c r="AF48" s="518">
        <f>AF39-AF47</f>
        <v>183800</v>
      </c>
      <c r="AG48" s="519"/>
      <c r="AH48" s="520"/>
      <c r="AI48" s="741"/>
      <c r="AJ48" s="742"/>
      <c r="AK48" s="743"/>
    </row>
    <row r="49" spans="3:42" ht="13.5" customHeight="1" x14ac:dyDescent="0.15">
      <c r="C49" s="539" t="s">
        <v>101</v>
      </c>
      <c r="D49" s="317" t="s">
        <v>102</v>
      </c>
      <c r="E49" s="542"/>
      <c r="F49" s="542"/>
      <c r="G49" s="543"/>
      <c r="H49" s="544" t="s">
        <v>80</v>
      </c>
      <c r="I49" s="513"/>
      <c r="J49" s="649"/>
      <c r="K49" s="744"/>
      <c r="L49" s="744"/>
      <c r="M49" s="745"/>
      <c r="N49" s="460"/>
      <c r="O49" s="746"/>
      <c r="P49" s="746"/>
      <c r="Q49" s="747"/>
      <c r="R49" s="468"/>
      <c r="S49" s="736"/>
      <c r="T49" s="736"/>
      <c r="U49" s="737"/>
      <c r="V49" s="468">
        <v>190000</v>
      </c>
      <c r="W49" s="736"/>
      <c r="X49" s="736"/>
      <c r="Y49" s="737"/>
      <c r="Z49" s="468"/>
      <c r="AA49" s="736"/>
      <c r="AB49" s="737"/>
      <c r="AC49" s="468"/>
      <c r="AD49" s="736"/>
      <c r="AE49" s="737"/>
      <c r="AF49" s="468"/>
      <c r="AG49" s="736"/>
      <c r="AH49" s="737"/>
      <c r="AI49" s="741"/>
      <c r="AJ49" s="742"/>
      <c r="AK49" s="743"/>
    </row>
    <row r="50" spans="3:42" ht="13.5" customHeight="1" x14ac:dyDescent="0.15">
      <c r="C50" s="540"/>
      <c r="D50" s="531"/>
      <c r="E50" s="531"/>
      <c r="F50" s="531"/>
      <c r="G50" s="532"/>
      <c r="H50" s="505" t="s">
        <v>81</v>
      </c>
      <c r="I50" s="501"/>
      <c r="J50" s="65" t="s">
        <v>103</v>
      </c>
      <c r="K50" s="528">
        <v>300000</v>
      </c>
      <c r="L50" s="528"/>
      <c r="M50" s="529"/>
      <c r="N50" s="748"/>
      <c r="O50" s="749"/>
      <c r="P50" s="749"/>
      <c r="Q50" s="750"/>
      <c r="R50" s="468">
        <v>610000</v>
      </c>
      <c r="S50" s="736"/>
      <c r="T50" s="736"/>
      <c r="U50" s="737"/>
      <c r="V50" s="468">
        <v>610000</v>
      </c>
      <c r="W50" s="736"/>
      <c r="X50" s="736"/>
      <c r="Y50" s="737"/>
      <c r="Z50" s="468"/>
      <c r="AA50" s="736"/>
      <c r="AB50" s="737"/>
      <c r="AC50" s="468"/>
      <c r="AD50" s="736"/>
      <c r="AE50" s="737"/>
      <c r="AF50" s="468">
        <v>800000</v>
      </c>
      <c r="AG50" s="736"/>
      <c r="AH50" s="737"/>
      <c r="AI50" s="741"/>
      <c r="AJ50" s="742"/>
      <c r="AK50" s="743"/>
    </row>
    <row r="51" spans="3:42" ht="13.5" customHeight="1" x14ac:dyDescent="0.15">
      <c r="C51" s="540"/>
      <c r="D51" s="530" t="s">
        <v>104</v>
      </c>
      <c r="E51" s="531"/>
      <c r="F51" s="531"/>
      <c r="G51" s="532"/>
      <c r="H51" s="505" t="s">
        <v>80</v>
      </c>
      <c r="I51" s="501"/>
      <c r="J51" s="649"/>
      <c r="K51" s="744"/>
      <c r="L51" s="744"/>
      <c r="M51" s="745"/>
      <c r="N51" s="649"/>
      <c r="O51" s="744"/>
      <c r="P51" s="744"/>
      <c r="Q51" s="745"/>
      <c r="R51" s="468"/>
      <c r="S51" s="736"/>
      <c r="T51" s="736"/>
      <c r="U51" s="737"/>
      <c r="V51" s="468"/>
      <c r="W51" s="736"/>
      <c r="X51" s="736"/>
      <c r="Y51" s="737"/>
      <c r="Z51" s="468"/>
      <c r="AA51" s="736"/>
      <c r="AB51" s="737"/>
      <c r="AC51" s="468"/>
      <c r="AD51" s="736"/>
      <c r="AE51" s="737"/>
      <c r="AF51" s="468">
        <v>190000</v>
      </c>
      <c r="AG51" s="736"/>
      <c r="AH51" s="737"/>
      <c r="AI51" s="741"/>
      <c r="AJ51" s="742"/>
      <c r="AK51" s="743"/>
    </row>
    <row r="52" spans="3:42" ht="13.5" customHeight="1" x14ac:dyDescent="0.15">
      <c r="C52" s="540"/>
      <c r="D52" s="531"/>
      <c r="E52" s="531"/>
      <c r="F52" s="531"/>
      <c r="G52" s="532"/>
      <c r="H52" s="505" t="s">
        <v>81</v>
      </c>
      <c r="I52" s="501"/>
      <c r="J52" s="468">
        <v>60000</v>
      </c>
      <c r="K52" s="736"/>
      <c r="L52" s="736"/>
      <c r="M52" s="737"/>
      <c r="N52" s="66" t="s">
        <v>103</v>
      </c>
      <c r="O52" s="528">
        <f>K50</f>
        <v>300000</v>
      </c>
      <c r="P52" s="528"/>
      <c r="Q52" s="529"/>
      <c r="R52" s="468">
        <v>300000</v>
      </c>
      <c r="S52" s="736"/>
      <c r="T52" s="736"/>
      <c r="U52" s="737"/>
      <c r="V52" s="468">
        <v>610000</v>
      </c>
      <c r="W52" s="736"/>
      <c r="X52" s="736"/>
      <c r="Y52" s="737"/>
      <c r="Z52" s="468"/>
      <c r="AA52" s="736"/>
      <c r="AB52" s="737"/>
      <c r="AC52" s="468"/>
      <c r="AD52" s="736"/>
      <c r="AE52" s="737"/>
      <c r="AF52" s="468">
        <v>610000</v>
      </c>
      <c r="AG52" s="736"/>
      <c r="AH52" s="737"/>
      <c r="AI52" s="741"/>
      <c r="AJ52" s="742"/>
      <c r="AK52" s="743"/>
    </row>
    <row r="53" spans="3:42" ht="13.5" customHeight="1" x14ac:dyDescent="0.15">
      <c r="C53" s="541"/>
      <c r="D53" s="536" t="s">
        <v>179</v>
      </c>
      <c r="E53" s="537"/>
      <c r="F53" s="537"/>
      <c r="G53" s="537"/>
      <c r="H53" s="537"/>
      <c r="I53" s="538"/>
      <c r="J53" s="518">
        <f>K50-J52</f>
        <v>240000</v>
      </c>
      <c r="K53" s="519"/>
      <c r="L53" s="519"/>
      <c r="M53" s="520"/>
      <c r="N53" s="518">
        <f>-O52</f>
        <v>-300000</v>
      </c>
      <c r="O53" s="519"/>
      <c r="P53" s="519"/>
      <c r="Q53" s="520"/>
      <c r="R53" s="518">
        <f>(R49+R50)-(R51+R52)</f>
        <v>310000</v>
      </c>
      <c r="S53" s="519"/>
      <c r="T53" s="519"/>
      <c r="U53" s="520"/>
      <c r="V53" s="518">
        <f>(V49+V50)-(V51+V52)</f>
        <v>190000</v>
      </c>
      <c r="W53" s="519"/>
      <c r="X53" s="519"/>
      <c r="Y53" s="520"/>
      <c r="Z53" s="518">
        <f>(Z49+Z50)-(Z51+Z52)</f>
        <v>0</v>
      </c>
      <c r="AA53" s="519"/>
      <c r="AB53" s="520"/>
      <c r="AC53" s="518">
        <f>(AC49+AC50)-(AC51+AC52)</f>
        <v>0</v>
      </c>
      <c r="AD53" s="519"/>
      <c r="AE53" s="520"/>
      <c r="AF53" s="518">
        <f>(AF49+AF50)-(AF51+AF52)</f>
        <v>0</v>
      </c>
      <c r="AG53" s="519"/>
      <c r="AH53" s="520"/>
      <c r="AI53" s="741"/>
      <c r="AJ53" s="742"/>
      <c r="AK53" s="743"/>
    </row>
    <row r="54" spans="3:42" ht="13.5" customHeight="1" x14ac:dyDescent="0.15">
      <c r="C54" s="533" t="s">
        <v>105</v>
      </c>
      <c r="D54" s="534"/>
      <c r="E54" s="534"/>
      <c r="F54" s="534"/>
      <c r="G54" s="534"/>
      <c r="H54" s="534"/>
      <c r="I54" s="535"/>
      <c r="J54" s="67" t="s">
        <v>106</v>
      </c>
      <c r="K54" s="480">
        <f>J48+J53</f>
        <v>48200</v>
      </c>
      <c r="L54" s="480"/>
      <c r="M54" s="481"/>
      <c r="N54" s="518">
        <f>N48+N53</f>
        <v>-761200</v>
      </c>
      <c r="O54" s="519"/>
      <c r="P54" s="519"/>
      <c r="Q54" s="520"/>
      <c r="R54" s="518">
        <f>R48+R53</f>
        <v>5600</v>
      </c>
      <c r="S54" s="519"/>
      <c r="T54" s="519"/>
      <c r="U54" s="520"/>
      <c r="V54" s="518">
        <f>V48+V53</f>
        <v>192000</v>
      </c>
      <c r="W54" s="519"/>
      <c r="X54" s="519"/>
      <c r="Y54" s="520"/>
      <c r="Z54" s="518">
        <f>Z48+Z53</f>
        <v>193900</v>
      </c>
      <c r="AA54" s="519"/>
      <c r="AB54" s="520"/>
      <c r="AC54" s="518">
        <f>AC48+AC53</f>
        <v>10800</v>
      </c>
      <c r="AD54" s="519"/>
      <c r="AE54" s="520"/>
      <c r="AF54" s="518">
        <f>AF48+AF53</f>
        <v>183800</v>
      </c>
      <c r="AG54" s="519"/>
      <c r="AH54" s="520"/>
      <c r="AI54" s="368"/>
      <c r="AJ54" s="369"/>
      <c r="AK54" s="370"/>
    </row>
    <row r="55" spans="3:42" ht="13.5" customHeight="1" thickBot="1" x14ac:dyDescent="0.2">
      <c r="C55" s="525" t="s">
        <v>166</v>
      </c>
      <c r="D55" s="525"/>
      <c r="E55" s="525"/>
      <c r="F55" s="525"/>
      <c r="G55" s="525"/>
      <c r="H55" s="525"/>
      <c r="I55" s="525"/>
      <c r="J55" s="525"/>
      <c r="K55" s="525"/>
      <c r="L55" s="525"/>
      <c r="M55" s="125"/>
      <c r="N55" s="126"/>
      <c r="O55" s="127"/>
      <c r="P55" s="127"/>
      <c r="Q55" s="127"/>
      <c r="R55" s="126"/>
      <c r="S55" s="127"/>
      <c r="T55" s="127"/>
      <c r="U55" s="127"/>
      <c r="V55" s="126"/>
      <c r="W55" s="127"/>
      <c r="X55" s="127"/>
      <c r="Y55" s="127"/>
      <c r="Z55" s="126"/>
      <c r="AA55" s="127"/>
      <c r="AB55" s="127"/>
      <c r="AC55" s="126"/>
      <c r="AD55" s="127"/>
      <c r="AE55" s="127"/>
      <c r="AF55" s="126"/>
      <c r="AG55" s="127"/>
      <c r="AH55" s="127"/>
      <c r="AI55" s="368" t="str">
        <f>IF(AL56="","","エラー")</f>
        <v/>
      </c>
      <c r="AJ55" s="369"/>
      <c r="AK55" s="370"/>
    </row>
    <row r="56" spans="3:42" ht="13.5" customHeight="1" x14ac:dyDescent="0.15">
      <c r="K56" s="119"/>
      <c r="L56" s="119"/>
      <c r="M56" s="119"/>
      <c r="N56" s="119"/>
      <c r="O56" s="119"/>
      <c r="P56" s="119"/>
      <c r="Q56" s="119"/>
      <c r="R56" s="527" t="str">
        <f>IF(AND(AP58="",AP59="",AP60="",AP61="",AP62="",AP63="",AP64=""),"","「エラーチェック（エラーリストを参照）」")</f>
        <v/>
      </c>
      <c r="S56" s="527"/>
      <c r="T56" s="527"/>
      <c r="U56" s="527"/>
      <c r="V56" s="527"/>
      <c r="W56" s="527"/>
      <c r="X56" s="527"/>
      <c r="Y56" s="527"/>
      <c r="Z56" s="527"/>
      <c r="AA56" s="526" t="str">
        <f>IF(R56="",""," →")</f>
        <v/>
      </c>
      <c r="AB56" s="526"/>
      <c r="AC56" s="103" t="str">
        <f>IF(R56="","","(")</f>
        <v/>
      </c>
      <c r="AD56" s="104" t="str">
        <f>IF(AP58="","","1")</f>
        <v/>
      </c>
      <c r="AE56" s="104" t="str">
        <f>IF(AP59="","","2")</f>
        <v/>
      </c>
      <c r="AF56" s="104" t="str">
        <f>IF(AP60="","","3")</f>
        <v/>
      </c>
      <c r="AG56" s="104" t="str">
        <f>IF(AP61="","","4")</f>
        <v/>
      </c>
      <c r="AH56" s="104" t="str">
        <f>IF(AP62="","","5")</f>
        <v/>
      </c>
      <c r="AI56" s="104" t="str">
        <f>IF(AP63="","","6")</f>
        <v/>
      </c>
      <c r="AJ56" s="104" t="str">
        <f>IF(AP64="","","7")</f>
        <v/>
      </c>
      <c r="AK56" s="105" t="str">
        <f>IF(AC56="","",")")</f>
        <v/>
      </c>
      <c r="AL56" s="106" t="str">
        <f>IF(AP58&amp;AP59&amp;AP60&amp;AP61&amp;AP62&amp;AP63&amp;AP64="","","エラー")</f>
        <v/>
      </c>
      <c r="AM56" s="107" t="s">
        <v>141</v>
      </c>
      <c r="AN56" s="108"/>
      <c r="AO56" s="108"/>
      <c r="AP56" s="109"/>
    </row>
    <row r="57" spans="3:42" ht="13.5" customHeight="1" x14ac:dyDescent="0.15">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1" t="s">
        <v>153</v>
      </c>
      <c r="AN57" s="112" t="s">
        <v>142</v>
      </c>
      <c r="AO57" s="55"/>
      <c r="AP57" s="113"/>
    </row>
    <row r="58" spans="3:42" ht="13.5" customHeight="1" x14ac:dyDescent="0.15">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4">
        <v>1</v>
      </c>
      <c r="AN58" s="112" t="s">
        <v>154</v>
      </c>
      <c r="AO58" s="112" t="s">
        <v>149</v>
      </c>
      <c r="AP58" s="115" t="str">
        <f>IF(OR($G$5="",$G$6=""),"「団体名」及び「団体コード」を記入してください。","")</f>
        <v/>
      </c>
    </row>
    <row r="59" spans="3:42" ht="13.5" customHeight="1" x14ac:dyDescent="0.15">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4">
        <v>2</v>
      </c>
      <c r="AN59" s="112" t="s">
        <v>155</v>
      </c>
      <c r="AO59" s="112" t="s">
        <v>149</v>
      </c>
      <c r="AP59" s="115" t="str">
        <f>IF(OR($R$5="",$R$6=""),"「担当部署名」及び「担当者氏名」を記入してください。","")</f>
        <v/>
      </c>
    </row>
    <row r="60" spans="3:42" ht="13.5" customHeight="1" x14ac:dyDescent="0.15">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4">
        <v>3</v>
      </c>
      <c r="AN60" s="112" t="s">
        <v>156</v>
      </c>
      <c r="AO60" s="112" t="s">
        <v>149</v>
      </c>
      <c r="AP60" s="115" t="str">
        <f>IF(OR($X$6="",$W$5=""),"「ＴＥＬ」及び「メールアドレス」を記入してください。","")</f>
        <v/>
      </c>
    </row>
    <row r="61" spans="3:42" ht="13.5" customHeight="1" x14ac:dyDescent="0.15">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4">
        <v>4</v>
      </c>
      <c r="AN61" s="112" t="s">
        <v>157</v>
      </c>
      <c r="AO61" s="112" t="s">
        <v>149</v>
      </c>
      <c r="AP61" s="115" t="str">
        <f>IF(G9="","「７　資金を必要とする理由」が記入されていません。","")</f>
        <v/>
      </c>
    </row>
    <row r="62" spans="3:42" ht="13.5" customHeight="1" x14ac:dyDescent="0.15">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4">
        <v>5</v>
      </c>
      <c r="AN62" s="112" t="s">
        <v>33</v>
      </c>
      <c r="AO62" s="112"/>
      <c r="AP62" s="115" t="str">
        <f>IF($G$10="","「８　償還財源」が記入されていません。","")</f>
        <v/>
      </c>
    </row>
    <row r="63" spans="3:42" ht="13.5" customHeight="1" x14ac:dyDescent="0.15">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4">
        <v>6</v>
      </c>
      <c r="AN63" s="112" t="s">
        <v>158</v>
      </c>
      <c r="AO63" s="112" t="s">
        <v>149</v>
      </c>
      <c r="AP63" s="115" t="str">
        <f>IF(P26="","「９　一時借入金の状況」の予算に定める一時借入金の限度額が記入されていません。","")</f>
        <v/>
      </c>
    </row>
    <row r="64" spans="3:42" ht="13.5" customHeight="1" x14ac:dyDescent="0.15">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4">
        <v>7</v>
      </c>
      <c r="AN64" s="112" t="s">
        <v>159</v>
      </c>
      <c r="AO64" s="112"/>
      <c r="AP64" s="97" t="str">
        <f>IF(AND(AP65="",AP66=""),"","-")</f>
        <v/>
      </c>
    </row>
    <row r="65" spans="10:42" ht="13.5" customHeight="1" x14ac:dyDescent="0.15">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4"/>
      <c r="AN65" s="112" t="s">
        <v>160</v>
      </c>
      <c r="AO65" s="112" t="s">
        <v>149</v>
      </c>
      <c r="AP65" s="115" t="str">
        <f>IF(AND(J31="",N31="",R31="",V31="",Z31="",AC31="",AF31="",J40="",N40="",R40="",V40="",Z40="",AC40="",AF40=""),"「１０　資金計画」の収入・支出が記入されていません。","")</f>
        <v/>
      </c>
    </row>
    <row r="66" spans="10:42" ht="13.5" customHeight="1" thickBot="1" x14ac:dyDescent="0.2">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6"/>
      <c r="AN66" s="117" t="s">
        <v>101</v>
      </c>
      <c r="AO66" s="117" t="s">
        <v>149</v>
      </c>
      <c r="AP66" s="118" t="str">
        <f>IF(AND(R49="",V49="",Z49="",AC49="",AF49=""),"「１０　資金計画」の一時借入金が記入されていません。","")</f>
        <v/>
      </c>
    </row>
    <row r="67" spans="10:42" ht="13.5" customHeight="1" x14ac:dyDescent="0.15">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row>
    <row r="68" spans="10:42" ht="13.5" customHeight="1" x14ac:dyDescent="0.15">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row>
    <row r="69" spans="10:42" ht="13.5" customHeight="1" x14ac:dyDescent="0.15">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row>
    <row r="70" spans="10:42" ht="13.5" customHeight="1" x14ac:dyDescent="0.15">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row>
    <row r="71" spans="10:42" ht="13.5" customHeight="1" x14ac:dyDescent="0.15">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row>
    <row r="72" spans="10:42" ht="13.5" customHeight="1" x14ac:dyDescent="0.15">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row>
  </sheetData>
  <sheetProtection algorithmName="SHA-512" hashValue="t69FK9LcFabTO+U0fJRZoJwIKmP6lhNoauu5r20VTXo0hYd9poRG0z0OresdKAji+LxVbIUtAOlUx+BEZSJctA==" saltValue="XPE5T8Qo48sqwGpyFzZrxw==" spinCount="100000" sheet="1" objects="1" scenarios="1"/>
  <dataConsolidate/>
  <mergeCells count="341">
    <mergeCell ref="AC54:AE54"/>
    <mergeCell ref="AF54:AH54"/>
    <mergeCell ref="C55:L55"/>
    <mergeCell ref="AI55:AK55"/>
    <mergeCell ref="R56:Z56"/>
    <mergeCell ref="AA56:AB56"/>
    <mergeCell ref="C54:I54"/>
    <mergeCell ref="K54:M54"/>
    <mergeCell ref="N54:Q54"/>
    <mergeCell ref="R54:U54"/>
    <mergeCell ref="V54:Y54"/>
    <mergeCell ref="Z54:AB54"/>
    <mergeCell ref="D53:I53"/>
    <mergeCell ref="J53:M53"/>
    <mergeCell ref="N53:Q53"/>
    <mergeCell ref="R53:U53"/>
    <mergeCell ref="V53:Y53"/>
    <mergeCell ref="Z53:AB53"/>
    <mergeCell ref="AC53:AE53"/>
    <mergeCell ref="AF53:AH53"/>
    <mergeCell ref="D51:G52"/>
    <mergeCell ref="AF50:AH50"/>
    <mergeCell ref="Z51:AB51"/>
    <mergeCell ref="AC51:AE51"/>
    <mergeCell ref="AF51:AH51"/>
    <mergeCell ref="H52:I52"/>
    <mergeCell ref="J52:M52"/>
    <mergeCell ref="O52:Q52"/>
    <mergeCell ref="R52:U52"/>
    <mergeCell ref="V52:Y52"/>
    <mergeCell ref="Z52:AB52"/>
    <mergeCell ref="AC52:AE52"/>
    <mergeCell ref="H51:I51"/>
    <mergeCell ref="J51:M51"/>
    <mergeCell ref="N51:Q51"/>
    <mergeCell ref="R51:U51"/>
    <mergeCell ref="V51:Y51"/>
    <mergeCell ref="AF52:AH52"/>
    <mergeCell ref="AC48:AE48"/>
    <mergeCell ref="AF48:AH48"/>
    <mergeCell ref="C49:C53"/>
    <mergeCell ref="D49:G50"/>
    <mergeCell ref="H49:I49"/>
    <mergeCell ref="J49:M49"/>
    <mergeCell ref="N49:Q50"/>
    <mergeCell ref="R49:U49"/>
    <mergeCell ref="V49:Y49"/>
    <mergeCell ref="Z49:AB49"/>
    <mergeCell ref="C48:I48"/>
    <mergeCell ref="J48:M48"/>
    <mergeCell ref="N48:Q48"/>
    <mergeCell ref="R48:U48"/>
    <mergeCell ref="V48:Y48"/>
    <mergeCell ref="Z48:AB48"/>
    <mergeCell ref="AC49:AE49"/>
    <mergeCell ref="AF49:AH49"/>
    <mergeCell ref="H50:I50"/>
    <mergeCell ref="K50:M50"/>
    <mergeCell ref="R50:U50"/>
    <mergeCell ref="V50:Y50"/>
    <mergeCell ref="Z50:AB50"/>
    <mergeCell ref="AC50:AE50"/>
    <mergeCell ref="Z45:AB45"/>
    <mergeCell ref="AC45:AE45"/>
    <mergeCell ref="AF45:AH45"/>
    <mergeCell ref="AC46:AE46"/>
    <mergeCell ref="AF46:AH46"/>
    <mergeCell ref="D47:I47"/>
    <mergeCell ref="J47:M47"/>
    <mergeCell ref="N47:Q47"/>
    <mergeCell ref="R47:U47"/>
    <mergeCell ref="V47:Y47"/>
    <mergeCell ref="Z47:AB47"/>
    <mergeCell ref="AC47:AE47"/>
    <mergeCell ref="AF47:AH47"/>
    <mergeCell ref="E46:I46"/>
    <mergeCell ref="J46:M46"/>
    <mergeCell ref="N46:Q46"/>
    <mergeCell ref="R46:U46"/>
    <mergeCell ref="V46:Y46"/>
    <mergeCell ref="Z46:AB46"/>
    <mergeCell ref="Z42:AB42"/>
    <mergeCell ref="AC42:AE42"/>
    <mergeCell ref="AF42:AH42"/>
    <mergeCell ref="V43:Y43"/>
    <mergeCell ref="Z43:AB43"/>
    <mergeCell ref="AC43:AE43"/>
    <mergeCell ref="AF43:AH43"/>
    <mergeCell ref="E44:I44"/>
    <mergeCell ref="J44:M44"/>
    <mergeCell ref="N44:Q44"/>
    <mergeCell ref="R44:U44"/>
    <mergeCell ref="V44:Y44"/>
    <mergeCell ref="Z44:AB44"/>
    <mergeCell ref="AC44:AE44"/>
    <mergeCell ref="AF44:AH44"/>
    <mergeCell ref="Z40:AB40"/>
    <mergeCell ref="AC40:AE40"/>
    <mergeCell ref="AF40:AH40"/>
    <mergeCell ref="E41:I41"/>
    <mergeCell ref="J41:M41"/>
    <mergeCell ref="N41:Q41"/>
    <mergeCell ref="R41:U41"/>
    <mergeCell ref="V41:Y41"/>
    <mergeCell ref="Z41:AB41"/>
    <mergeCell ref="AC41:AE41"/>
    <mergeCell ref="AF41:AH41"/>
    <mergeCell ref="C40:C47"/>
    <mergeCell ref="E40:I40"/>
    <mergeCell ref="J40:M40"/>
    <mergeCell ref="N40:Q40"/>
    <mergeCell ref="R40:U40"/>
    <mergeCell ref="V40:Y40"/>
    <mergeCell ref="E43:I43"/>
    <mergeCell ref="J43:M43"/>
    <mergeCell ref="N43:Q43"/>
    <mergeCell ref="R43:U43"/>
    <mergeCell ref="E42:I42"/>
    <mergeCell ref="J42:M42"/>
    <mergeCell ref="N42:Q42"/>
    <mergeCell ref="R42:U42"/>
    <mergeCell ref="V42:Y42"/>
    <mergeCell ref="E45:I45"/>
    <mergeCell ref="J45:M45"/>
    <mergeCell ref="N45:Q45"/>
    <mergeCell ref="R45:U45"/>
    <mergeCell ref="V45:Y45"/>
    <mergeCell ref="AC38:AE38"/>
    <mergeCell ref="AF38:AH38"/>
    <mergeCell ref="D39:I39"/>
    <mergeCell ref="J39:M39"/>
    <mergeCell ref="N39:Q39"/>
    <mergeCell ref="R39:U39"/>
    <mergeCell ref="V39:Y39"/>
    <mergeCell ref="Z39:AB39"/>
    <mergeCell ref="AC39:AE39"/>
    <mergeCell ref="AF39:AH39"/>
    <mergeCell ref="E38:I38"/>
    <mergeCell ref="J38:M38"/>
    <mergeCell ref="N38:Q38"/>
    <mergeCell ref="R38:U38"/>
    <mergeCell ref="V38:Y38"/>
    <mergeCell ref="Z38:AB38"/>
    <mergeCell ref="Z36:AB36"/>
    <mergeCell ref="AC36:AE36"/>
    <mergeCell ref="AF36:AH36"/>
    <mergeCell ref="E37:I37"/>
    <mergeCell ref="J37:M37"/>
    <mergeCell ref="N37:Q37"/>
    <mergeCell ref="R37:U37"/>
    <mergeCell ref="V37:Y37"/>
    <mergeCell ref="Z37:AB37"/>
    <mergeCell ref="AC37:AE37"/>
    <mergeCell ref="AF37:AH37"/>
    <mergeCell ref="Z33:AB33"/>
    <mergeCell ref="AC33:AE33"/>
    <mergeCell ref="AF33:AH33"/>
    <mergeCell ref="R34:U34"/>
    <mergeCell ref="V34:Y34"/>
    <mergeCell ref="Z34:AB34"/>
    <mergeCell ref="AC34:AE34"/>
    <mergeCell ref="AF34:AH34"/>
    <mergeCell ref="E35:I35"/>
    <mergeCell ref="J35:M35"/>
    <mergeCell ref="N35:Q35"/>
    <mergeCell ref="R35:U35"/>
    <mergeCell ref="V35:Y35"/>
    <mergeCell ref="Z35:AB35"/>
    <mergeCell ref="AC35:AE35"/>
    <mergeCell ref="AF35:AH35"/>
    <mergeCell ref="Z30:AB30"/>
    <mergeCell ref="AC30:AE30"/>
    <mergeCell ref="AF30:AH30"/>
    <mergeCell ref="AI30:AK54"/>
    <mergeCell ref="E31:I31"/>
    <mergeCell ref="J31:M31"/>
    <mergeCell ref="N31:Q31"/>
    <mergeCell ref="R31:U31"/>
    <mergeCell ref="V31:Y31"/>
    <mergeCell ref="Z31:AB31"/>
    <mergeCell ref="AC31:AE31"/>
    <mergeCell ref="AF31:AH31"/>
    <mergeCell ref="E32:G33"/>
    <mergeCell ref="H32:I32"/>
    <mergeCell ref="J32:M32"/>
    <mergeCell ref="N32:Q32"/>
    <mergeCell ref="R32:U32"/>
    <mergeCell ref="V32:Y32"/>
    <mergeCell ref="Z32:AB32"/>
    <mergeCell ref="AC32:AE32"/>
    <mergeCell ref="AF32:AH32"/>
    <mergeCell ref="H33:I33"/>
    <mergeCell ref="J33:M33"/>
    <mergeCell ref="N33:Q33"/>
    <mergeCell ref="C30:C39"/>
    <mergeCell ref="E30:I30"/>
    <mergeCell ref="J30:M30"/>
    <mergeCell ref="O30:Q30"/>
    <mergeCell ref="S30:U30"/>
    <mergeCell ref="V30:Y30"/>
    <mergeCell ref="E34:I34"/>
    <mergeCell ref="J34:M34"/>
    <mergeCell ref="N34:Q34"/>
    <mergeCell ref="D32:D33"/>
    <mergeCell ref="R33:U33"/>
    <mergeCell ref="V33:Y33"/>
    <mergeCell ref="E36:I36"/>
    <mergeCell ref="J36:M36"/>
    <mergeCell ref="N36:Q36"/>
    <mergeCell ref="R36:U36"/>
    <mergeCell ref="V36:Y36"/>
    <mergeCell ref="AB28:AB29"/>
    <mergeCell ref="AC28:AD29"/>
    <mergeCell ref="AE28:AE29"/>
    <mergeCell ref="AF28:AG29"/>
    <mergeCell ref="AH28:AH29"/>
    <mergeCell ref="AI28:AK29"/>
    <mergeCell ref="P26:V26"/>
    <mergeCell ref="W26:X26"/>
    <mergeCell ref="D27:AF27"/>
    <mergeCell ref="AG27:AK27"/>
    <mergeCell ref="C28:I29"/>
    <mergeCell ref="J28:M29"/>
    <mergeCell ref="N28:Q29"/>
    <mergeCell ref="R28:U29"/>
    <mergeCell ref="W28:X28"/>
    <mergeCell ref="Z28:AA29"/>
    <mergeCell ref="V29:Y29"/>
    <mergeCell ref="P23:V24"/>
    <mergeCell ref="W23:X24"/>
    <mergeCell ref="Y23:Z23"/>
    <mergeCell ref="AG23:AK24"/>
    <mergeCell ref="Y24:Z24"/>
    <mergeCell ref="C25:O25"/>
    <mergeCell ref="P25:V25"/>
    <mergeCell ref="W25:X25"/>
    <mergeCell ref="Y25:AK26"/>
    <mergeCell ref="C26:O26"/>
    <mergeCell ref="C23:C24"/>
    <mergeCell ref="D23:K24"/>
    <mergeCell ref="L23:L24"/>
    <mergeCell ref="M23:M24"/>
    <mergeCell ref="N23:N24"/>
    <mergeCell ref="O23:O24"/>
    <mergeCell ref="O21:O22"/>
    <mergeCell ref="P21:V22"/>
    <mergeCell ref="W21:X22"/>
    <mergeCell ref="Y21:Z21"/>
    <mergeCell ref="AG21:AK22"/>
    <mergeCell ref="Y22:Z22"/>
    <mergeCell ref="P19:V20"/>
    <mergeCell ref="W19:X20"/>
    <mergeCell ref="Y19:Z19"/>
    <mergeCell ref="AG19:AK20"/>
    <mergeCell ref="Y20:Z20"/>
    <mergeCell ref="O19:O20"/>
    <mergeCell ref="C21:C22"/>
    <mergeCell ref="D21:K22"/>
    <mergeCell ref="L21:L22"/>
    <mergeCell ref="M21:M22"/>
    <mergeCell ref="N21:N22"/>
    <mergeCell ref="C19:C20"/>
    <mergeCell ref="D19:K20"/>
    <mergeCell ref="L19:L20"/>
    <mergeCell ref="M19:M20"/>
    <mergeCell ref="N19:N20"/>
    <mergeCell ref="O17:O18"/>
    <mergeCell ref="P17:V18"/>
    <mergeCell ref="W17:X18"/>
    <mergeCell ref="Y17:Z17"/>
    <mergeCell ref="AG17:AK18"/>
    <mergeCell ref="Y18:Z18"/>
    <mergeCell ref="P15:V16"/>
    <mergeCell ref="W15:X16"/>
    <mergeCell ref="Y15:Z15"/>
    <mergeCell ref="AG15:AK16"/>
    <mergeCell ref="Y16:Z16"/>
    <mergeCell ref="O15:O16"/>
    <mergeCell ref="C17:C18"/>
    <mergeCell ref="D17:K18"/>
    <mergeCell ref="L17:L18"/>
    <mergeCell ref="M17:M18"/>
    <mergeCell ref="N17:N18"/>
    <mergeCell ref="C15:C16"/>
    <mergeCell ref="D15:K16"/>
    <mergeCell ref="L15:L16"/>
    <mergeCell ref="M15:M16"/>
    <mergeCell ref="N15:N16"/>
    <mergeCell ref="O13:O14"/>
    <mergeCell ref="P13:V14"/>
    <mergeCell ref="W13:X14"/>
    <mergeCell ref="Y13:Z13"/>
    <mergeCell ref="AG13:AK14"/>
    <mergeCell ref="Y14:Z14"/>
    <mergeCell ref="C12:K12"/>
    <mergeCell ref="L12:O12"/>
    <mergeCell ref="P12:X12"/>
    <mergeCell ref="Y12:AF12"/>
    <mergeCell ref="AG12:AK12"/>
    <mergeCell ref="C13:C14"/>
    <mergeCell ref="D13:K14"/>
    <mergeCell ref="L13:L14"/>
    <mergeCell ref="M13:M14"/>
    <mergeCell ref="N13:N14"/>
    <mergeCell ref="D9:F9"/>
    <mergeCell ref="G9:AK9"/>
    <mergeCell ref="D10:F10"/>
    <mergeCell ref="G10:AK10"/>
    <mergeCell ref="D11:H11"/>
    <mergeCell ref="M11:N11"/>
    <mergeCell ref="P11:AK11"/>
    <mergeCell ref="X7:Y7"/>
    <mergeCell ref="AA7:AC7"/>
    <mergeCell ref="AD7:AE7"/>
    <mergeCell ref="Q8:S8"/>
    <mergeCell ref="T8:Y8"/>
    <mergeCell ref="AA8:AC8"/>
    <mergeCell ref="AD8:AE8"/>
    <mergeCell ref="C7:C8"/>
    <mergeCell ref="D7:F8"/>
    <mergeCell ref="G7:M8"/>
    <mergeCell ref="N7:O8"/>
    <mergeCell ref="Q7:S7"/>
    <mergeCell ref="T7:W7"/>
    <mergeCell ref="AE5:AH6"/>
    <mergeCell ref="AI5:AK6"/>
    <mergeCell ref="D6:F6"/>
    <mergeCell ref="G6:N6"/>
    <mergeCell ref="P6:Q6"/>
    <mergeCell ref="R6:U6"/>
    <mergeCell ref="V6:W6"/>
    <mergeCell ref="X6:AC6"/>
    <mergeCell ref="C3:G4"/>
    <mergeCell ref="O3:AC4"/>
    <mergeCell ref="C5:C6"/>
    <mergeCell ref="D5:F5"/>
    <mergeCell ref="G5:N5"/>
    <mergeCell ref="P5:Q5"/>
    <mergeCell ref="R5:U5"/>
    <mergeCell ref="W5:Z5"/>
    <mergeCell ref="AB5:AC5"/>
  </mergeCells>
  <phoneticPr fontId="31"/>
  <conditionalFormatting sqref="G9:AK9">
    <cfRule type="expression" dxfId="37" priority="18">
      <formula>$G$9=""</formula>
    </cfRule>
  </conditionalFormatting>
  <conditionalFormatting sqref="G10:AK10">
    <cfRule type="expression" dxfId="36" priority="17">
      <formula>$G$10=""</formula>
    </cfRule>
  </conditionalFormatting>
  <conditionalFormatting sqref="AJ56">
    <cfRule type="containsText" dxfId="35" priority="4" stopIfTrue="1" operator="containsText" text="7">
      <formula>NOT(ISERROR(SEARCH("7",AJ56)))</formula>
    </cfRule>
  </conditionalFormatting>
  <conditionalFormatting sqref="AA56:AB56">
    <cfRule type="expression" dxfId="34" priority="13" stopIfTrue="1">
      <formula>$U$74=""</formula>
    </cfRule>
  </conditionalFormatting>
  <conditionalFormatting sqref="AC56">
    <cfRule type="containsText" dxfId="33" priority="12" stopIfTrue="1" operator="containsText" text="(">
      <formula>NOT(ISERROR(SEARCH("(",AC56)))</formula>
    </cfRule>
    <cfRule type="expression" dxfId="32" priority="14" stopIfTrue="1">
      <formula>$X$74=""</formula>
    </cfRule>
  </conditionalFormatting>
  <conditionalFormatting sqref="R56">
    <cfRule type="expression" dxfId="31" priority="15" stopIfTrue="1">
      <formula>#REF!=""</formula>
    </cfRule>
  </conditionalFormatting>
  <conditionalFormatting sqref="R56">
    <cfRule type="expression" dxfId="30" priority="11" stopIfTrue="1">
      <formula>$G$72=""</formula>
    </cfRule>
  </conditionalFormatting>
  <conditionalFormatting sqref="AE56">
    <cfRule type="containsText" dxfId="29" priority="10" stopIfTrue="1" operator="containsText" text="2">
      <formula>NOT(ISERROR(SEARCH("2",AE56)))</formula>
    </cfRule>
  </conditionalFormatting>
  <conditionalFormatting sqref="AD56">
    <cfRule type="containsText" dxfId="28" priority="9" stopIfTrue="1" operator="containsText" text="1">
      <formula>NOT(ISERROR(SEARCH("1",AD56)))</formula>
    </cfRule>
  </conditionalFormatting>
  <conditionalFormatting sqref="AF56">
    <cfRule type="containsText" dxfId="27" priority="8" stopIfTrue="1" operator="containsText" text="3">
      <formula>NOT(ISERROR(SEARCH("3",AF56)))</formula>
    </cfRule>
  </conditionalFormatting>
  <conditionalFormatting sqref="AG56">
    <cfRule type="containsText" dxfId="26" priority="7" stopIfTrue="1" operator="containsText" text="4">
      <formula>NOT(ISERROR(SEARCH("4",AG56)))</formula>
    </cfRule>
  </conditionalFormatting>
  <conditionalFormatting sqref="AH56">
    <cfRule type="containsText" dxfId="25" priority="6" stopIfTrue="1" operator="containsText" text="5">
      <formula>NOT(ISERROR(SEARCH("5",AH56)))</formula>
    </cfRule>
  </conditionalFormatting>
  <conditionalFormatting sqref="AI56">
    <cfRule type="containsText" dxfId="24" priority="5" stopIfTrue="1" operator="containsText" text="6">
      <formula>NOT(ISERROR(SEARCH("6",AI56)))</formula>
    </cfRule>
  </conditionalFormatting>
  <conditionalFormatting sqref="AK56">
    <cfRule type="expression" dxfId="23" priority="16" stopIfTrue="1">
      <formula>#REF!="("</formula>
    </cfRule>
  </conditionalFormatting>
  <conditionalFormatting sqref="J11">
    <cfRule type="expression" dxfId="22" priority="3">
      <formula>$J$11=""</formula>
    </cfRule>
  </conditionalFormatting>
  <conditionalFormatting sqref="L11">
    <cfRule type="expression" dxfId="21" priority="2">
      <formula>$L$11=""</formula>
    </cfRule>
  </conditionalFormatting>
  <conditionalFormatting sqref="AI55">
    <cfRule type="expression" dxfId="20" priority="19">
      <formula>$AI$55="エラー"</formula>
    </cfRule>
  </conditionalFormatting>
  <conditionalFormatting sqref="G6">
    <cfRule type="expression" dxfId="19" priority="1">
      <formula>$G$6=""</formula>
    </cfRule>
  </conditionalFormatting>
  <dataValidations count="1">
    <dataValidation type="whole" errorStyle="information" operator="notBetween" allowBlank="1" showInputMessage="1" showErrorMessage="1" errorTitle="確認" error="総務省が公表している「全国地方公共団体コード」と一致しているか確認してください。" sqref="G6:N6">
      <formula1>10000</formula1>
      <formula2>479999</formula2>
    </dataValidation>
  </dataValidations>
  <hyperlinks>
    <hyperlink ref="X6" r:id="rId1"/>
  </hyperlinks>
  <printOptions horizontalCentered="1"/>
  <pageMargins left="0.59055118110236227" right="0.59055118110236227" top="0.43307086614173229" bottom="0.39370078740157483" header="0.59055118110236227" footer="0.39370078740157483"/>
  <pageSetup paperSize="9" scale="98" orientation="portrait" r:id="rId2"/>
  <headerFooter>
    <oddFooter>&amp;R&amp;G</oddFooter>
  </headerFooter>
  <drawing r:id="rId3"/>
  <legacyDrawing r:id="rId4"/>
  <legacyDrawingHF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C1:AP64"/>
  <sheetViews>
    <sheetView showZeros="0" view="pageBreakPreview" zoomScale="130" zoomScaleNormal="100" zoomScaleSheetLayoutView="130" workbookViewId="0">
      <selection activeCell="AA1" sqref="AA1"/>
    </sheetView>
  </sheetViews>
  <sheetFormatPr defaultRowHeight="13.5" customHeight="1" x14ac:dyDescent="0.15"/>
  <cols>
    <col min="1" max="1" width="13.625" style="3" customWidth="1"/>
    <col min="2" max="2" width="9" style="3"/>
    <col min="3" max="37" width="2.625" style="3" customWidth="1"/>
    <col min="38" max="39" width="9" style="3" customWidth="1"/>
    <col min="40" max="40" width="23.75" style="3" customWidth="1"/>
    <col min="41" max="41" width="3.375" style="3" customWidth="1"/>
    <col min="42" max="42" width="64.75" style="3" customWidth="1"/>
    <col min="43" max="88" width="9" style="3" customWidth="1"/>
    <col min="89" max="16384" width="9" style="3"/>
  </cols>
  <sheetData>
    <row r="1" spans="3:37" ht="13.5" customHeight="1" x14ac:dyDescent="0.15">
      <c r="C1" s="205" t="s">
        <v>205</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row>
    <row r="2" spans="3:37" ht="9.75" customHeight="1" x14ac:dyDescent="0.1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row>
    <row r="3" spans="3:37" ht="13.5" customHeight="1" x14ac:dyDescent="0.15">
      <c r="C3" s="751" t="s">
        <v>184</v>
      </c>
      <c r="D3" s="751"/>
      <c r="E3" s="751"/>
      <c r="F3" s="751"/>
      <c r="G3" s="751"/>
      <c r="H3" s="239"/>
      <c r="I3" s="239"/>
      <c r="J3" s="239"/>
      <c r="K3" s="239"/>
      <c r="L3" s="205"/>
      <c r="M3" s="205"/>
      <c r="N3" s="205"/>
      <c r="O3" s="753" t="s">
        <v>168</v>
      </c>
      <c r="P3" s="753"/>
      <c r="Q3" s="753"/>
      <c r="R3" s="753"/>
      <c r="S3" s="753"/>
      <c r="T3" s="753"/>
      <c r="U3" s="753"/>
      <c r="V3" s="753"/>
      <c r="W3" s="753"/>
      <c r="X3" s="753"/>
      <c r="Y3" s="753"/>
      <c r="Z3" s="753"/>
      <c r="AA3" s="753"/>
      <c r="AB3" s="753"/>
      <c r="AC3" s="753"/>
      <c r="AD3" s="205"/>
      <c r="AE3" s="205"/>
      <c r="AF3" s="205"/>
      <c r="AG3" s="205"/>
      <c r="AH3" s="205"/>
      <c r="AI3" s="205"/>
      <c r="AJ3" s="205"/>
      <c r="AK3" s="205"/>
    </row>
    <row r="4" spans="3:37" ht="13.5" customHeight="1" x14ac:dyDescent="0.15">
      <c r="C4" s="752"/>
      <c r="D4" s="752"/>
      <c r="E4" s="752"/>
      <c r="F4" s="752"/>
      <c r="G4" s="752"/>
      <c r="H4" s="240"/>
      <c r="I4" s="240"/>
      <c r="J4" s="240"/>
      <c r="K4" s="240"/>
      <c r="L4" s="205"/>
      <c r="M4" s="205"/>
      <c r="N4" s="205"/>
      <c r="O4" s="754"/>
      <c r="P4" s="754"/>
      <c r="Q4" s="754"/>
      <c r="R4" s="754"/>
      <c r="S4" s="754"/>
      <c r="T4" s="754"/>
      <c r="U4" s="754"/>
      <c r="V4" s="754"/>
      <c r="W4" s="754"/>
      <c r="X4" s="754"/>
      <c r="Y4" s="754"/>
      <c r="Z4" s="754"/>
      <c r="AA4" s="754"/>
      <c r="AB4" s="754"/>
      <c r="AC4" s="754"/>
      <c r="AD4" s="205"/>
      <c r="AE4" s="205"/>
      <c r="AF4" s="205"/>
      <c r="AG4" s="205"/>
      <c r="AH4" s="205"/>
      <c r="AI4" s="205"/>
      <c r="AJ4" s="205"/>
      <c r="AK4" s="205"/>
    </row>
    <row r="5" spans="3:37" ht="13.5" customHeight="1" x14ac:dyDescent="0.15">
      <c r="C5" s="755">
        <v>1</v>
      </c>
      <c r="D5" s="757" t="s">
        <v>36</v>
      </c>
      <c r="E5" s="757"/>
      <c r="F5" s="757"/>
      <c r="G5" s="758" t="str">
        <f>'様式第１１－２号 （記入例）'!S34</f>
        <v>○○県Ｂ水道企業団</v>
      </c>
      <c r="H5" s="758"/>
      <c r="I5" s="758"/>
      <c r="J5" s="758"/>
      <c r="K5" s="758"/>
      <c r="L5" s="758"/>
      <c r="M5" s="758"/>
      <c r="N5" s="759"/>
      <c r="O5" s="212"/>
      <c r="P5" s="760" t="s">
        <v>37</v>
      </c>
      <c r="Q5" s="760"/>
      <c r="R5" s="760" t="s">
        <v>194</v>
      </c>
      <c r="S5" s="760"/>
      <c r="T5" s="760"/>
      <c r="U5" s="760"/>
      <c r="V5" s="241" t="s">
        <v>38</v>
      </c>
      <c r="W5" s="416" t="s">
        <v>212</v>
      </c>
      <c r="X5" s="416"/>
      <c r="Y5" s="416"/>
      <c r="Z5" s="416"/>
      <c r="AA5" s="241" t="s">
        <v>39</v>
      </c>
      <c r="AB5" s="761">
        <v>123</v>
      </c>
      <c r="AC5" s="761"/>
      <c r="AD5" s="242"/>
      <c r="AE5" s="779" t="s">
        <v>40</v>
      </c>
      <c r="AF5" s="780"/>
      <c r="AG5" s="780"/>
      <c r="AH5" s="781"/>
      <c r="AI5" s="785" t="str">
        <f>'様式第１１－２号 （記入例）'!Q6</f>
        <v>新規</v>
      </c>
      <c r="AJ5" s="773"/>
      <c r="AK5" s="774"/>
    </row>
    <row r="6" spans="3:37" ht="13.5" customHeight="1" x14ac:dyDescent="0.15">
      <c r="C6" s="756"/>
      <c r="D6" s="767" t="s">
        <v>41</v>
      </c>
      <c r="E6" s="767"/>
      <c r="F6" s="767"/>
      <c r="G6" s="789" t="s">
        <v>193</v>
      </c>
      <c r="H6" s="789"/>
      <c r="I6" s="789"/>
      <c r="J6" s="789"/>
      <c r="K6" s="789"/>
      <c r="L6" s="789"/>
      <c r="M6" s="789"/>
      <c r="N6" s="790"/>
      <c r="O6" s="217"/>
      <c r="P6" s="787" t="s">
        <v>42</v>
      </c>
      <c r="Q6" s="787"/>
      <c r="R6" s="787" t="s">
        <v>198</v>
      </c>
      <c r="S6" s="787"/>
      <c r="T6" s="787"/>
      <c r="U6" s="787"/>
      <c r="V6" s="787" t="s">
        <v>43</v>
      </c>
      <c r="W6" s="787"/>
      <c r="X6" s="791" t="s">
        <v>199</v>
      </c>
      <c r="Y6" s="787"/>
      <c r="Z6" s="787"/>
      <c r="AA6" s="787"/>
      <c r="AB6" s="787"/>
      <c r="AC6" s="787"/>
      <c r="AD6" s="243"/>
      <c r="AE6" s="782"/>
      <c r="AF6" s="783"/>
      <c r="AG6" s="783"/>
      <c r="AH6" s="784"/>
      <c r="AI6" s="786"/>
      <c r="AJ6" s="787"/>
      <c r="AK6" s="788"/>
    </row>
    <row r="7" spans="3:37" ht="13.5" customHeight="1" x14ac:dyDescent="0.15">
      <c r="C7" s="762">
        <v>2</v>
      </c>
      <c r="D7" s="764" t="s">
        <v>44</v>
      </c>
      <c r="E7" s="765"/>
      <c r="F7" s="766"/>
      <c r="G7" s="769" t="str">
        <f>'様式第１１－２号 （記入例）'!M18</f>
        <v>上水道</v>
      </c>
      <c r="H7" s="770"/>
      <c r="I7" s="770"/>
      <c r="J7" s="770"/>
      <c r="K7" s="770"/>
      <c r="L7" s="770"/>
      <c r="M7" s="770"/>
      <c r="N7" s="773" t="s">
        <v>9</v>
      </c>
      <c r="O7" s="774"/>
      <c r="P7" s="238">
        <v>3</v>
      </c>
      <c r="Q7" s="777" t="s">
        <v>45</v>
      </c>
      <c r="R7" s="778"/>
      <c r="S7" s="778"/>
      <c r="T7" s="518">
        <v>190000</v>
      </c>
      <c r="U7" s="519"/>
      <c r="V7" s="519"/>
      <c r="W7" s="519"/>
      <c r="X7" s="777" t="s">
        <v>7</v>
      </c>
      <c r="Y7" s="806"/>
      <c r="Z7" s="244">
        <v>5</v>
      </c>
      <c r="AA7" s="770" t="s">
        <v>12</v>
      </c>
      <c r="AB7" s="773"/>
      <c r="AC7" s="774"/>
      <c r="AD7" s="807" t="s">
        <v>2</v>
      </c>
      <c r="AE7" s="808"/>
      <c r="AF7" s="245">
        <v>28</v>
      </c>
      <c r="AG7" s="246" t="s">
        <v>13</v>
      </c>
      <c r="AH7" s="245">
        <v>6</v>
      </c>
      <c r="AI7" s="246" t="s">
        <v>14</v>
      </c>
      <c r="AJ7" s="245">
        <v>5</v>
      </c>
      <c r="AK7" s="215" t="s">
        <v>15</v>
      </c>
    </row>
    <row r="8" spans="3:37" ht="13.5" customHeight="1" x14ac:dyDescent="0.15">
      <c r="C8" s="763"/>
      <c r="D8" s="767"/>
      <c r="E8" s="767"/>
      <c r="F8" s="768"/>
      <c r="G8" s="771"/>
      <c r="H8" s="772"/>
      <c r="I8" s="772"/>
      <c r="J8" s="772"/>
      <c r="K8" s="772"/>
      <c r="L8" s="772"/>
      <c r="M8" s="772"/>
      <c r="N8" s="775"/>
      <c r="O8" s="776"/>
      <c r="P8" s="188">
        <v>4</v>
      </c>
      <c r="Q8" s="698" t="s">
        <v>46</v>
      </c>
      <c r="R8" s="809"/>
      <c r="S8" s="809"/>
      <c r="T8" s="433" t="s">
        <v>201</v>
      </c>
      <c r="U8" s="434"/>
      <c r="V8" s="434"/>
      <c r="W8" s="434"/>
      <c r="X8" s="434"/>
      <c r="Y8" s="435"/>
      <c r="Z8" s="238">
        <v>6</v>
      </c>
      <c r="AA8" s="810" t="s">
        <v>32</v>
      </c>
      <c r="AB8" s="811"/>
      <c r="AC8" s="812"/>
      <c r="AD8" s="813" t="s">
        <v>2</v>
      </c>
      <c r="AE8" s="778"/>
      <c r="AF8" s="172">
        <v>28</v>
      </c>
      <c r="AG8" s="247" t="s">
        <v>13</v>
      </c>
      <c r="AH8" s="172">
        <v>9</v>
      </c>
      <c r="AI8" s="247" t="s">
        <v>14</v>
      </c>
      <c r="AJ8" s="172">
        <v>1</v>
      </c>
      <c r="AK8" s="248" t="s">
        <v>15</v>
      </c>
    </row>
    <row r="9" spans="3:37" ht="69" customHeight="1" x14ac:dyDescent="0.15">
      <c r="C9" s="249">
        <v>7</v>
      </c>
      <c r="D9" s="792" t="s">
        <v>47</v>
      </c>
      <c r="E9" s="793"/>
      <c r="F9" s="794"/>
      <c r="G9" s="795" t="s">
        <v>206</v>
      </c>
      <c r="H9" s="796"/>
      <c r="I9" s="796"/>
      <c r="J9" s="796"/>
      <c r="K9" s="796"/>
      <c r="L9" s="796"/>
      <c r="M9" s="796"/>
      <c r="N9" s="796"/>
      <c r="O9" s="796"/>
      <c r="P9" s="796"/>
      <c r="Q9" s="796"/>
      <c r="R9" s="796"/>
      <c r="S9" s="796"/>
      <c r="T9" s="796"/>
      <c r="U9" s="796"/>
      <c r="V9" s="796"/>
      <c r="W9" s="796"/>
      <c r="X9" s="796"/>
      <c r="Y9" s="796"/>
      <c r="Z9" s="796"/>
      <c r="AA9" s="796"/>
      <c r="AB9" s="796"/>
      <c r="AC9" s="796"/>
      <c r="AD9" s="796"/>
      <c r="AE9" s="796"/>
      <c r="AF9" s="796"/>
      <c r="AG9" s="796"/>
      <c r="AH9" s="796"/>
      <c r="AI9" s="796"/>
      <c r="AJ9" s="796"/>
      <c r="AK9" s="797"/>
    </row>
    <row r="10" spans="3:37" ht="69" customHeight="1" x14ac:dyDescent="0.15">
      <c r="C10" s="250">
        <v>8</v>
      </c>
      <c r="D10" s="798" t="s">
        <v>33</v>
      </c>
      <c r="E10" s="799"/>
      <c r="F10" s="800"/>
      <c r="G10" s="795" t="s">
        <v>211</v>
      </c>
      <c r="H10" s="796"/>
      <c r="I10" s="796"/>
      <c r="J10" s="796"/>
      <c r="K10" s="796"/>
      <c r="L10" s="796"/>
      <c r="M10" s="796"/>
      <c r="N10" s="796"/>
      <c r="O10" s="796"/>
      <c r="P10" s="796"/>
      <c r="Q10" s="796"/>
      <c r="R10" s="796"/>
      <c r="S10" s="796"/>
      <c r="T10" s="796"/>
      <c r="U10" s="796"/>
      <c r="V10" s="796"/>
      <c r="W10" s="796"/>
      <c r="X10" s="796"/>
      <c r="Y10" s="796"/>
      <c r="Z10" s="796"/>
      <c r="AA10" s="796"/>
      <c r="AB10" s="796"/>
      <c r="AC10" s="796"/>
      <c r="AD10" s="796"/>
      <c r="AE10" s="796"/>
      <c r="AF10" s="796"/>
      <c r="AG10" s="796"/>
      <c r="AH10" s="796"/>
      <c r="AI10" s="796"/>
      <c r="AJ10" s="796"/>
      <c r="AK10" s="797"/>
    </row>
    <row r="11" spans="3:37" ht="13.5" customHeight="1" x14ac:dyDescent="0.15">
      <c r="C11" s="251">
        <v>9</v>
      </c>
      <c r="D11" s="801" t="s">
        <v>48</v>
      </c>
      <c r="E11" s="802"/>
      <c r="F11" s="802"/>
      <c r="G11" s="802"/>
      <c r="H11" s="802"/>
      <c r="I11" s="252" t="s">
        <v>49</v>
      </c>
      <c r="J11" s="253">
        <v>5</v>
      </c>
      <c r="K11" s="254" t="s">
        <v>14</v>
      </c>
      <c r="L11" s="253">
        <v>1</v>
      </c>
      <c r="M11" s="803" t="s">
        <v>50</v>
      </c>
      <c r="N11" s="804"/>
      <c r="O11" s="205" t="s">
        <v>51</v>
      </c>
      <c r="P11" s="801"/>
      <c r="Q11" s="802"/>
      <c r="R11" s="802"/>
      <c r="S11" s="802"/>
      <c r="T11" s="802"/>
      <c r="U11" s="802"/>
      <c r="V11" s="802"/>
      <c r="W11" s="802"/>
      <c r="X11" s="802"/>
      <c r="Y11" s="802"/>
      <c r="Z11" s="802"/>
      <c r="AA11" s="802"/>
      <c r="AB11" s="802"/>
      <c r="AC11" s="802"/>
      <c r="AD11" s="802"/>
      <c r="AE11" s="802"/>
      <c r="AF11" s="802"/>
      <c r="AG11" s="802"/>
      <c r="AH11" s="802"/>
      <c r="AI11" s="802"/>
      <c r="AJ11" s="802"/>
      <c r="AK11" s="805"/>
    </row>
    <row r="12" spans="3:37" ht="13.5" customHeight="1" x14ac:dyDescent="0.15">
      <c r="C12" s="823" t="s">
        <v>180</v>
      </c>
      <c r="D12" s="824"/>
      <c r="E12" s="824"/>
      <c r="F12" s="824"/>
      <c r="G12" s="824"/>
      <c r="H12" s="824"/>
      <c r="I12" s="824"/>
      <c r="J12" s="824"/>
      <c r="K12" s="824"/>
      <c r="L12" s="823" t="s">
        <v>52</v>
      </c>
      <c r="M12" s="824"/>
      <c r="N12" s="824"/>
      <c r="O12" s="825"/>
      <c r="P12" s="803" t="s">
        <v>171</v>
      </c>
      <c r="Q12" s="824"/>
      <c r="R12" s="824"/>
      <c r="S12" s="824"/>
      <c r="T12" s="824"/>
      <c r="U12" s="824"/>
      <c r="V12" s="824"/>
      <c r="W12" s="824"/>
      <c r="X12" s="824"/>
      <c r="Y12" s="823" t="s">
        <v>172</v>
      </c>
      <c r="Z12" s="824"/>
      <c r="AA12" s="824"/>
      <c r="AB12" s="824"/>
      <c r="AC12" s="824"/>
      <c r="AD12" s="824"/>
      <c r="AE12" s="824"/>
      <c r="AF12" s="825"/>
      <c r="AG12" s="803" t="s">
        <v>173</v>
      </c>
      <c r="AH12" s="824"/>
      <c r="AI12" s="824"/>
      <c r="AJ12" s="824"/>
      <c r="AK12" s="825"/>
    </row>
    <row r="13" spans="3:37" ht="13.5" customHeight="1" x14ac:dyDescent="0.15">
      <c r="C13" s="826" t="s">
        <v>54</v>
      </c>
      <c r="D13" s="827" t="s">
        <v>195</v>
      </c>
      <c r="E13" s="827"/>
      <c r="F13" s="827"/>
      <c r="G13" s="827"/>
      <c r="H13" s="827"/>
      <c r="I13" s="827"/>
      <c r="J13" s="827"/>
      <c r="K13" s="827"/>
      <c r="L13" s="828" t="s">
        <v>196</v>
      </c>
      <c r="M13" s="819" t="s">
        <v>55</v>
      </c>
      <c r="N13" s="830" t="s">
        <v>208</v>
      </c>
      <c r="O13" s="814" t="s">
        <v>56</v>
      </c>
      <c r="P13" s="816">
        <v>1600000</v>
      </c>
      <c r="Q13" s="816"/>
      <c r="R13" s="816"/>
      <c r="S13" s="816"/>
      <c r="T13" s="816"/>
      <c r="U13" s="816"/>
      <c r="V13" s="816"/>
      <c r="W13" s="818" t="s">
        <v>7</v>
      </c>
      <c r="X13" s="681"/>
      <c r="Y13" s="769" t="s">
        <v>57</v>
      </c>
      <c r="Z13" s="773"/>
      <c r="AA13" s="253">
        <v>28</v>
      </c>
      <c r="AB13" s="195" t="s">
        <v>13</v>
      </c>
      <c r="AC13" s="253">
        <v>4</v>
      </c>
      <c r="AD13" s="195" t="s">
        <v>14</v>
      </c>
      <c r="AE13" s="253">
        <v>7</v>
      </c>
      <c r="AF13" s="255" t="s">
        <v>15</v>
      </c>
      <c r="AG13" s="819"/>
      <c r="AH13" s="820"/>
      <c r="AI13" s="820"/>
      <c r="AJ13" s="820"/>
      <c r="AK13" s="821"/>
    </row>
    <row r="14" spans="3:37" ht="13.5" customHeight="1" x14ac:dyDescent="0.15">
      <c r="C14" s="433"/>
      <c r="D14" s="822"/>
      <c r="E14" s="822"/>
      <c r="F14" s="822"/>
      <c r="G14" s="822"/>
      <c r="H14" s="822"/>
      <c r="I14" s="822"/>
      <c r="J14" s="822"/>
      <c r="K14" s="822"/>
      <c r="L14" s="829"/>
      <c r="M14" s="822"/>
      <c r="N14" s="831"/>
      <c r="O14" s="815"/>
      <c r="P14" s="817"/>
      <c r="Q14" s="817"/>
      <c r="R14" s="817"/>
      <c r="S14" s="817"/>
      <c r="T14" s="817"/>
      <c r="U14" s="817"/>
      <c r="V14" s="817"/>
      <c r="W14" s="686"/>
      <c r="X14" s="686"/>
      <c r="Y14" s="771" t="s">
        <v>58</v>
      </c>
      <c r="Z14" s="775"/>
      <c r="AA14" s="256">
        <v>28</v>
      </c>
      <c r="AB14" s="257" t="s">
        <v>13</v>
      </c>
      <c r="AC14" s="256">
        <v>6</v>
      </c>
      <c r="AD14" s="257" t="s">
        <v>14</v>
      </c>
      <c r="AE14" s="256">
        <v>5</v>
      </c>
      <c r="AF14" s="258" t="s">
        <v>15</v>
      </c>
      <c r="AG14" s="822"/>
      <c r="AH14" s="822"/>
      <c r="AI14" s="822"/>
      <c r="AJ14" s="822"/>
      <c r="AK14" s="815"/>
    </row>
    <row r="15" spans="3:37" ht="13.5" customHeight="1" x14ac:dyDescent="0.15">
      <c r="C15" s="807" t="s">
        <v>59</v>
      </c>
      <c r="D15" s="827" t="s">
        <v>207</v>
      </c>
      <c r="E15" s="827"/>
      <c r="F15" s="827"/>
      <c r="G15" s="827"/>
      <c r="H15" s="827"/>
      <c r="I15" s="827"/>
      <c r="J15" s="827"/>
      <c r="K15" s="827"/>
      <c r="L15" s="828" t="s">
        <v>196</v>
      </c>
      <c r="M15" s="819" t="s">
        <v>55</v>
      </c>
      <c r="N15" s="830" t="s">
        <v>197</v>
      </c>
      <c r="O15" s="814" t="s">
        <v>56</v>
      </c>
      <c r="P15" s="816">
        <v>610000</v>
      </c>
      <c r="Q15" s="816"/>
      <c r="R15" s="816"/>
      <c r="S15" s="816"/>
      <c r="T15" s="816"/>
      <c r="U15" s="816"/>
      <c r="V15" s="816"/>
      <c r="W15" s="818" t="s">
        <v>7</v>
      </c>
      <c r="X15" s="681"/>
      <c r="Y15" s="769" t="s">
        <v>57</v>
      </c>
      <c r="Z15" s="773"/>
      <c r="AA15" s="253">
        <v>28</v>
      </c>
      <c r="AB15" s="195" t="s">
        <v>13</v>
      </c>
      <c r="AC15" s="253">
        <v>4</v>
      </c>
      <c r="AD15" s="195" t="s">
        <v>14</v>
      </c>
      <c r="AE15" s="253">
        <v>7</v>
      </c>
      <c r="AF15" s="255" t="s">
        <v>15</v>
      </c>
      <c r="AG15" s="819"/>
      <c r="AH15" s="820"/>
      <c r="AI15" s="820"/>
      <c r="AJ15" s="820"/>
      <c r="AK15" s="821"/>
    </row>
    <row r="16" spans="3:37" ht="13.5" customHeight="1" x14ac:dyDescent="0.15">
      <c r="C16" s="433"/>
      <c r="D16" s="822"/>
      <c r="E16" s="822"/>
      <c r="F16" s="822"/>
      <c r="G16" s="822"/>
      <c r="H16" s="822"/>
      <c r="I16" s="822"/>
      <c r="J16" s="822"/>
      <c r="K16" s="822"/>
      <c r="L16" s="829"/>
      <c r="M16" s="822"/>
      <c r="N16" s="831"/>
      <c r="O16" s="815"/>
      <c r="P16" s="817"/>
      <c r="Q16" s="817"/>
      <c r="R16" s="817"/>
      <c r="S16" s="817"/>
      <c r="T16" s="817"/>
      <c r="U16" s="817"/>
      <c r="V16" s="817"/>
      <c r="W16" s="686"/>
      <c r="X16" s="686"/>
      <c r="Y16" s="771" t="s">
        <v>58</v>
      </c>
      <c r="Z16" s="775"/>
      <c r="AA16" s="256">
        <v>28</v>
      </c>
      <c r="AB16" s="257" t="s">
        <v>13</v>
      </c>
      <c r="AC16" s="256">
        <v>6</v>
      </c>
      <c r="AD16" s="257" t="s">
        <v>14</v>
      </c>
      <c r="AE16" s="256">
        <v>5</v>
      </c>
      <c r="AF16" s="258" t="s">
        <v>15</v>
      </c>
      <c r="AG16" s="822"/>
      <c r="AH16" s="822"/>
      <c r="AI16" s="822"/>
      <c r="AJ16" s="822"/>
      <c r="AK16" s="815"/>
    </row>
    <row r="17" spans="3:37" ht="13.5" customHeight="1" x14ac:dyDescent="0.15">
      <c r="C17" s="670" t="s">
        <v>62</v>
      </c>
      <c r="D17" s="827"/>
      <c r="E17" s="827"/>
      <c r="F17" s="827"/>
      <c r="G17" s="827"/>
      <c r="H17" s="827"/>
      <c r="I17" s="827"/>
      <c r="J17" s="827"/>
      <c r="K17" s="827"/>
      <c r="L17" s="828"/>
      <c r="M17" s="819" t="s">
        <v>60</v>
      </c>
      <c r="N17" s="830"/>
      <c r="O17" s="832" t="s">
        <v>61</v>
      </c>
      <c r="P17" s="816"/>
      <c r="Q17" s="816"/>
      <c r="R17" s="816"/>
      <c r="S17" s="816"/>
      <c r="T17" s="816"/>
      <c r="U17" s="816"/>
      <c r="V17" s="816"/>
      <c r="W17" s="818" t="s">
        <v>7</v>
      </c>
      <c r="X17" s="818"/>
      <c r="Y17" s="769" t="s">
        <v>57</v>
      </c>
      <c r="Z17" s="773"/>
      <c r="AA17" s="253"/>
      <c r="AB17" s="195" t="s">
        <v>13</v>
      </c>
      <c r="AC17" s="253"/>
      <c r="AD17" s="195" t="s">
        <v>14</v>
      </c>
      <c r="AE17" s="253"/>
      <c r="AF17" s="255" t="s">
        <v>15</v>
      </c>
      <c r="AG17" s="819"/>
      <c r="AH17" s="820"/>
      <c r="AI17" s="820"/>
      <c r="AJ17" s="820"/>
      <c r="AK17" s="821"/>
    </row>
    <row r="18" spans="3:37" ht="13.5" customHeight="1" x14ac:dyDescent="0.15">
      <c r="C18" s="433"/>
      <c r="D18" s="822"/>
      <c r="E18" s="822"/>
      <c r="F18" s="822"/>
      <c r="G18" s="822"/>
      <c r="H18" s="822"/>
      <c r="I18" s="822"/>
      <c r="J18" s="822"/>
      <c r="K18" s="822"/>
      <c r="L18" s="829"/>
      <c r="M18" s="822"/>
      <c r="N18" s="831"/>
      <c r="O18" s="815"/>
      <c r="P18" s="817"/>
      <c r="Q18" s="817"/>
      <c r="R18" s="817"/>
      <c r="S18" s="817"/>
      <c r="T18" s="817"/>
      <c r="U18" s="817"/>
      <c r="V18" s="817"/>
      <c r="W18" s="686"/>
      <c r="X18" s="686"/>
      <c r="Y18" s="771" t="s">
        <v>58</v>
      </c>
      <c r="Z18" s="775"/>
      <c r="AA18" s="256"/>
      <c r="AB18" s="257" t="s">
        <v>13</v>
      </c>
      <c r="AC18" s="256"/>
      <c r="AD18" s="257" t="s">
        <v>14</v>
      </c>
      <c r="AE18" s="256"/>
      <c r="AF18" s="258" t="s">
        <v>15</v>
      </c>
      <c r="AG18" s="822"/>
      <c r="AH18" s="822"/>
      <c r="AI18" s="822"/>
      <c r="AJ18" s="822"/>
      <c r="AK18" s="815"/>
    </row>
    <row r="19" spans="3:37" ht="13.5" customHeight="1" x14ac:dyDescent="0.15">
      <c r="C19" s="670" t="s">
        <v>63</v>
      </c>
      <c r="D19" s="827"/>
      <c r="E19" s="827"/>
      <c r="F19" s="827"/>
      <c r="G19" s="827"/>
      <c r="H19" s="827"/>
      <c r="I19" s="827"/>
      <c r="J19" s="827"/>
      <c r="K19" s="827"/>
      <c r="L19" s="828"/>
      <c r="M19" s="819" t="s">
        <v>60</v>
      </c>
      <c r="N19" s="830"/>
      <c r="O19" s="832" t="s">
        <v>61</v>
      </c>
      <c r="P19" s="816"/>
      <c r="Q19" s="816"/>
      <c r="R19" s="816"/>
      <c r="S19" s="816"/>
      <c r="T19" s="816"/>
      <c r="U19" s="816"/>
      <c r="V19" s="816"/>
      <c r="W19" s="818" t="s">
        <v>7</v>
      </c>
      <c r="X19" s="818"/>
      <c r="Y19" s="769" t="s">
        <v>57</v>
      </c>
      <c r="Z19" s="773"/>
      <c r="AA19" s="253"/>
      <c r="AB19" s="195" t="s">
        <v>13</v>
      </c>
      <c r="AC19" s="253"/>
      <c r="AD19" s="195" t="s">
        <v>14</v>
      </c>
      <c r="AE19" s="253"/>
      <c r="AF19" s="255" t="s">
        <v>15</v>
      </c>
      <c r="AG19" s="819"/>
      <c r="AH19" s="820"/>
      <c r="AI19" s="820"/>
      <c r="AJ19" s="820"/>
      <c r="AK19" s="821"/>
    </row>
    <row r="20" spans="3:37" ht="13.5" customHeight="1" x14ac:dyDescent="0.15">
      <c r="C20" s="433"/>
      <c r="D20" s="822"/>
      <c r="E20" s="822"/>
      <c r="F20" s="822"/>
      <c r="G20" s="822"/>
      <c r="H20" s="822"/>
      <c r="I20" s="822"/>
      <c r="J20" s="822"/>
      <c r="K20" s="822"/>
      <c r="L20" s="829"/>
      <c r="M20" s="822"/>
      <c r="N20" s="831"/>
      <c r="O20" s="815"/>
      <c r="P20" s="817"/>
      <c r="Q20" s="817"/>
      <c r="R20" s="817"/>
      <c r="S20" s="817"/>
      <c r="T20" s="817"/>
      <c r="U20" s="817"/>
      <c r="V20" s="817"/>
      <c r="W20" s="686"/>
      <c r="X20" s="686"/>
      <c r="Y20" s="771" t="s">
        <v>58</v>
      </c>
      <c r="Z20" s="775"/>
      <c r="AA20" s="256"/>
      <c r="AB20" s="257" t="s">
        <v>13</v>
      </c>
      <c r="AC20" s="256"/>
      <c r="AD20" s="257" t="s">
        <v>14</v>
      </c>
      <c r="AE20" s="256"/>
      <c r="AF20" s="258" t="s">
        <v>15</v>
      </c>
      <c r="AG20" s="822"/>
      <c r="AH20" s="822"/>
      <c r="AI20" s="822"/>
      <c r="AJ20" s="822"/>
      <c r="AK20" s="815"/>
    </row>
    <row r="21" spans="3:37" ht="13.5" customHeight="1" x14ac:dyDescent="0.15">
      <c r="C21" s="670" t="s">
        <v>64</v>
      </c>
      <c r="D21" s="827"/>
      <c r="E21" s="827"/>
      <c r="F21" s="827"/>
      <c r="G21" s="827"/>
      <c r="H21" s="827"/>
      <c r="I21" s="827"/>
      <c r="J21" s="827"/>
      <c r="K21" s="827"/>
      <c r="L21" s="828"/>
      <c r="M21" s="819" t="s">
        <v>60</v>
      </c>
      <c r="N21" s="830"/>
      <c r="O21" s="832" t="s">
        <v>61</v>
      </c>
      <c r="P21" s="816"/>
      <c r="Q21" s="816"/>
      <c r="R21" s="816"/>
      <c r="S21" s="816"/>
      <c r="T21" s="816"/>
      <c r="U21" s="816"/>
      <c r="V21" s="816"/>
      <c r="W21" s="818" t="s">
        <v>7</v>
      </c>
      <c r="X21" s="818"/>
      <c r="Y21" s="769" t="s">
        <v>57</v>
      </c>
      <c r="Z21" s="773"/>
      <c r="AA21" s="253"/>
      <c r="AB21" s="195" t="s">
        <v>13</v>
      </c>
      <c r="AC21" s="253"/>
      <c r="AD21" s="195" t="s">
        <v>14</v>
      </c>
      <c r="AE21" s="253"/>
      <c r="AF21" s="255" t="s">
        <v>15</v>
      </c>
      <c r="AG21" s="819"/>
      <c r="AH21" s="820"/>
      <c r="AI21" s="820"/>
      <c r="AJ21" s="820"/>
      <c r="AK21" s="821"/>
    </row>
    <row r="22" spans="3:37" ht="13.5" customHeight="1" x14ac:dyDescent="0.15">
      <c r="C22" s="433"/>
      <c r="D22" s="822"/>
      <c r="E22" s="822"/>
      <c r="F22" s="822"/>
      <c r="G22" s="822"/>
      <c r="H22" s="822"/>
      <c r="I22" s="822"/>
      <c r="J22" s="822"/>
      <c r="K22" s="822"/>
      <c r="L22" s="829"/>
      <c r="M22" s="822"/>
      <c r="N22" s="831"/>
      <c r="O22" s="815"/>
      <c r="P22" s="817"/>
      <c r="Q22" s="817"/>
      <c r="R22" s="817"/>
      <c r="S22" s="817"/>
      <c r="T22" s="817"/>
      <c r="U22" s="817"/>
      <c r="V22" s="817"/>
      <c r="W22" s="686"/>
      <c r="X22" s="686"/>
      <c r="Y22" s="771" t="s">
        <v>58</v>
      </c>
      <c r="Z22" s="775"/>
      <c r="AA22" s="256"/>
      <c r="AB22" s="257" t="s">
        <v>13</v>
      </c>
      <c r="AC22" s="256"/>
      <c r="AD22" s="257" t="s">
        <v>14</v>
      </c>
      <c r="AE22" s="256"/>
      <c r="AF22" s="258" t="s">
        <v>15</v>
      </c>
      <c r="AG22" s="822"/>
      <c r="AH22" s="822"/>
      <c r="AI22" s="822"/>
      <c r="AJ22" s="822"/>
      <c r="AK22" s="815"/>
    </row>
    <row r="23" spans="3:37" ht="13.5" customHeight="1" x14ac:dyDescent="0.15">
      <c r="C23" s="670" t="s">
        <v>65</v>
      </c>
      <c r="D23" s="827"/>
      <c r="E23" s="827"/>
      <c r="F23" s="827"/>
      <c r="G23" s="827"/>
      <c r="H23" s="827"/>
      <c r="I23" s="827"/>
      <c r="J23" s="827"/>
      <c r="K23" s="827"/>
      <c r="L23" s="828"/>
      <c r="M23" s="819" t="s">
        <v>60</v>
      </c>
      <c r="N23" s="830"/>
      <c r="O23" s="832" t="s">
        <v>61</v>
      </c>
      <c r="P23" s="816"/>
      <c r="Q23" s="816"/>
      <c r="R23" s="816"/>
      <c r="S23" s="816"/>
      <c r="T23" s="816"/>
      <c r="U23" s="816"/>
      <c r="V23" s="816"/>
      <c r="W23" s="818" t="s">
        <v>7</v>
      </c>
      <c r="X23" s="818"/>
      <c r="Y23" s="769" t="s">
        <v>57</v>
      </c>
      <c r="Z23" s="773"/>
      <c r="AA23" s="245"/>
      <c r="AB23" s="259" t="s">
        <v>13</v>
      </c>
      <c r="AC23" s="245"/>
      <c r="AD23" s="259" t="s">
        <v>14</v>
      </c>
      <c r="AE23" s="245"/>
      <c r="AF23" s="260" t="s">
        <v>15</v>
      </c>
      <c r="AG23" s="819"/>
      <c r="AH23" s="820"/>
      <c r="AI23" s="820"/>
      <c r="AJ23" s="820"/>
      <c r="AK23" s="821"/>
    </row>
    <row r="24" spans="3:37" ht="13.5" customHeight="1" x14ac:dyDescent="0.15">
      <c r="C24" s="433"/>
      <c r="D24" s="822"/>
      <c r="E24" s="822"/>
      <c r="F24" s="822"/>
      <c r="G24" s="822"/>
      <c r="H24" s="822"/>
      <c r="I24" s="822"/>
      <c r="J24" s="822"/>
      <c r="K24" s="822"/>
      <c r="L24" s="829"/>
      <c r="M24" s="822"/>
      <c r="N24" s="831"/>
      <c r="O24" s="815"/>
      <c r="P24" s="817"/>
      <c r="Q24" s="817"/>
      <c r="R24" s="817"/>
      <c r="S24" s="817"/>
      <c r="T24" s="817"/>
      <c r="U24" s="817"/>
      <c r="V24" s="817"/>
      <c r="W24" s="686"/>
      <c r="X24" s="686"/>
      <c r="Y24" s="771" t="s">
        <v>58</v>
      </c>
      <c r="Z24" s="775"/>
      <c r="AA24" s="256"/>
      <c r="AB24" s="257" t="s">
        <v>13</v>
      </c>
      <c r="AC24" s="256"/>
      <c r="AD24" s="257" t="s">
        <v>14</v>
      </c>
      <c r="AE24" s="256"/>
      <c r="AF24" s="258" t="s">
        <v>15</v>
      </c>
      <c r="AG24" s="822"/>
      <c r="AH24" s="822"/>
      <c r="AI24" s="822"/>
      <c r="AJ24" s="822"/>
      <c r="AK24" s="815"/>
    </row>
    <row r="25" spans="3:37" ht="13.5" customHeight="1" x14ac:dyDescent="0.15">
      <c r="C25" s="466" t="s">
        <v>181</v>
      </c>
      <c r="D25" s="467"/>
      <c r="E25" s="467"/>
      <c r="F25" s="467"/>
      <c r="G25" s="467"/>
      <c r="H25" s="467"/>
      <c r="I25" s="467"/>
      <c r="J25" s="467"/>
      <c r="K25" s="467"/>
      <c r="L25" s="467"/>
      <c r="M25" s="467"/>
      <c r="N25" s="467"/>
      <c r="O25" s="467"/>
      <c r="P25" s="518">
        <f>SUM(P13:V24)</f>
        <v>2210000</v>
      </c>
      <c r="Q25" s="833"/>
      <c r="R25" s="833"/>
      <c r="S25" s="833"/>
      <c r="T25" s="833"/>
      <c r="U25" s="833"/>
      <c r="V25" s="833"/>
      <c r="W25" s="470" t="s">
        <v>7</v>
      </c>
      <c r="X25" s="471"/>
      <c r="Y25" s="834"/>
      <c r="Z25" s="835"/>
      <c r="AA25" s="835"/>
      <c r="AB25" s="835"/>
      <c r="AC25" s="835"/>
      <c r="AD25" s="835"/>
      <c r="AE25" s="835"/>
      <c r="AF25" s="835"/>
      <c r="AG25" s="835"/>
      <c r="AH25" s="835"/>
      <c r="AI25" s="835"/>
      <c r="AJ25" s="835"/>
      <c r="AK25" s="836"/>
    </row>
    <row r="26" spans="3:37" ht="13.5" customHeight="1" x14ac:dyDescent="0.15">
      <c r="C26" s="466" t="s">
        <v>66</v>
      </c>
      <c r="D26" s="467"/>
      <c r="E26" s="467"/>
      <c r="F26" s="467"/>
      <c r="G26" s="467"/>
      <c r="H26" s="467"/>
      <c r="I26" s="467"/>
      <c r="J26" s="467"/>
      <c r="K26" s="467"/>
      <c r="L26" s="467"/>
      <c r="M26" s="467"/>
      <c r="N26" s="467"/>
      <c r="O26" s="467"/>
      <c r="P26" s="518">
        <v>6000000</v>
      </c>
      <c r="Q26" s="833"/>
      <c r="R26" s="833"/>
      <c r="S26" s="833"/>
      <c r="T26" s="833"/>
      <c r="U26" s="833"/>
      <c r="V26" s="833"/>
      <c r="W26" s="470" t="s">
        <v>7</v>
      </c>
      <c r="X26" s="471"/>
      <c r="Y26" s="837"/>
      <c r="Z26" s="838"/>
      <c r="AA26" s="838"/>
      <c r="AB26" s="838"/>
      <c r="AC26" s="838"/>
      <c r="AD26" s="838"/>
      <c r="AE26" s="838"/>
      <c r="AF26" s="838"/>
      <c r="AG26" s="838"/>
      <c r="AH26" s="838"/>
      <c r="AI26" s="838"/>
      <c r="AJ26" s="838"/>
      <c r="AK26" s="839"/>
    </row>
    <row r="27" spans="3:37" ht="13.5" customHeight="1" x14ac:dyDescent="0.15">
      <c r="C27" s="261">
        <v>10</v>
      </c>
      <c r="D27" s="849" t="s">
        <v>67</v>
      </c>
      <c r="E27" s="802"/>
      <c r="F27" s="802"/>
      <c r="G27" s="802"/>
      <c r="H27" s="802"/>
      <c r="I27" s="802"/>
      <c r="J27" s="802"/>
      <c r="K27" s="802"/>
      <c r="L27" s="802"/>
      <c r="M27" s="802"/>
      <c r="N27" s="802"/>
      <c r="O27" s="802"/>
      <c r="P27" s="802"/>
      <c r="Q27" s="802"/>
      <c r="R27" s="802"/>
      <c r="S27" s="802"/>
      <c r="T27" s="802"/>
      <c r="U27" s="802"/>
      <c r="V27" s="802"/>
      <c r="W27" s="802"/>
      <c r="X27" s="802"/>
      <c r="Y27" s="802"/>
      <c r="Z27" s="802"/>
      <c r="AA27" s="802"/>
      <c r="AB27" s="802"/>
      <c r="AC27" s="802"/>
      <c r="AD27" s="802"/>
      <c r="AE27" s="802"/>
      <c r="AF27" s="802"/>
      <c r="AG27" s="850" t="s">
        <v>68</v>
      </c>
      <c r="AH27" s="851"/>
      <c r="AI27" s="851"/>
      <c r="AJ27" s="851"/>
      <c r="AK27" s="852"/>
    </row>
    <row r="28" spans="3:37" ht="12" customHeight="1" x14ac:dyDescent="0.15">
      <c r="C28" s="844" t="s">
        <v>175</v>
      </c>
      <c r="D28" s="853"/>
      <c r="E28" s="853"/>
      <c r="F28" s="853"/>
      <c r="G28" s="853"/>
      <c r="H28" s="853"/>
      <c r="I28" s="854"/>
      <c r="J28" s="855" t="s">
        <v>69</v>
      </c>
      <c r="K28" s="841"/>
      <c r="L28" s="841"/>
      <c r="M28" s="845"/>
      <c r="N28" s="855" t="s">
        <v>70</v>
      </c>
      <c r="O28" s="841"/>
      <c r="P28" s="841"/>
      <c r="Q28" s="845"/>
      <c r="R28" s="855" t="s">
        <v>71</v>
      </c>
      <c r="S28" s="841"/>
      <c r="T28" s="841"/>
      <c r="U28" s="845"/>
      <c r="V28" s="262"/>
      <c r="W28" s="856">
        <v>6</v>
      </c>
      <c r="X28" s="853"/>
      <c r="Y28" s="263" t="s">
        <v>128</v>
      </c>
      <c r="Z28" s="755">
        <f>IF($W$28="","",(IF($W$28=12,1,$W$28+1)))</f>
        <v>7</v>
      </c>
      <c r="AA28" s="841"/>
      <c r="AB28" s="840" t="s">
        <v>126</v>
      </c>
      <c r="AC28" s="755">
        <f>IF($Z$28="","",(IF($Z$28=12,1,$Z$28+1)))</f>
        <v>8</v>
      </c>
      <c r="AD28" s="841"/>
      <c r="AE28" s="843" t="s">
        <v>126</v>
      </c>
      <c r="AF28" s="755">
        <f>IF($AC$28="","",(IF($AC$28=12,1,$AC$28+1)))</f>
        <v>9</v>
      </c>
      <c r="AG28" s="841"/>
      <c r="AH28" s="840" t="s">
        <v>126</v>
      </c>
      <c r="AI28" s="844" t="s">
        <v>173</v>
      </c>
      <c r="AJ28" s="841"/>
      <c r="AK28" s="845"/>
    </row>
    <row r="29" spans="3:37" ht="12" customHeight="1" x14ac:dyDescent="0.15">
      <c r="C29" s="718"/>
      <c r="D29" s="724"/>
      <c r="E29" s="724"/>
      <c r="F29" s="724"/>
      <c r="G29" s="724"/>
      <c r="H29" s="724"/>
      <c r="I29" s="725"/>
      <c r="J29" s="718"/>
      <c r="K29" s="724"/>
      <c r="L29" s="724"/>
      <c r="M29" s="725"/>
      <c r="N29" s="718"/>
      <c r="O29" s="724"/>
      <c r="P29" s="724"/>
      <c r="Q29" s="725"/>
      <c r="R29" s="718"/>
      <c r="S29" s="724"/>
      <c r="T29" s="724"/>
      <c r="U29" s="725"/>
      <c r="V29" s="857" t="s">
        <v>127</v>
      </c>
      <c r="W29" s="842"/>
      <c r="X29" s="842"/>
      <c r="Y29" s="858"/>
      <c r="Z29" s="756"/>
      <c r="AA29" s="842"/>
      <c r="AB29" s="725"/>
      <c r="AC29" s="756"/>
      <c r="AD29" s="842"/>
      <c r="AE29" s="724"/>
      <c r="AF29" s="756"/>
      <c r="AG29" s="842"/>
      <c r="AH29" s="725"/>
      <c r="AI29" s="846"/>
      <c r="AJ29" s="847"/>
      <c r="AK29" s="848"/>
    </row>
    <row r="30" spans="3:37" ht="13.5" customHeight="1" x14ac:dyDescent="0.15">
      <c r="C30" s="859" t="s">
        <v>72</v>
      </c>
      <c r="D30" s="264" t="s">
        <v>108</v>
      </c>
      <c r="E30" s="798" t="s">
        <v>74</v>
      </c>
      <c r="F30" s="799"/>
      <c r="G30" s="799"/>
      <c r="H30" s="799"/>
      <c r="I30" s="800"/>
      <c r="J30" s="862"/>
      <c r="K30" s="480"/>
      <c r="L30" s="480"/>
      <c r="M30" s="481"/>
      <c r="N30" s="63" t="s">
        <v>109</v>
      </c>
      <c r="O30" s="480">
        <f>K52</f>
        <v>0</v>
      </c>
      <c r="P30" s="480"/>
      <c r="Q30" s="481"/>
      <c r="R30" s="63" t="s">
        <v>109</v>
      </c>
      <c r="S30" s="480">
        <f>K52</f>
        <v>0</v>
      </c>
      <c r="T30" s="480"/>
      <c r="U30" s="481"/>
      <c r="V30" s="862">
        <v>102838</v>
      </c>
      <c r="W30" s="480"/>
      <c r="X30" s="480"/>
      <c r="Y30" s="481"/>
      <c r="Z30" s="870">
        <v>94222</v>
      </c>
      <c r="AA30" s="871"/>
      <c r="AB30" s="871"/>
      <c r="AC30" s="870">
        <v>96732</v>
      </c>
      <c r="AD30" s="871"/>
      <c r="AE30" s="871"/>
      <c r="AF30" s="870">
        <v>68339</v>
      </c>
      <c r="AG30" s="871"/>
      <c r="AH30" s="871"/>
      <c r="AI30" s="872"/>
      <c r="AJ30" s="873"/>
      <c r="AK30" s="874"/>
    </row>
    <row r="31" spans="3:37" ht="13.5" customHeight="1" x14ac:dyDescent="0.15">
      <c r="C31" s="860"/>
      <c r="D31" s="265" t="s">
        <v>76</v>
      </c>
      <c r="E31" s="881" t="s">
        <v>110</v>
      </c>
      <c r="F31" s="882"/>
      <c r="G31" s="882"/>
      <c r="H31" s="882"/>
      <c r="I31" s="882"/>
      <c r="J31" s="862">
        <v>228675</v>
      </c>
      <c r="K31" s="480"/>
      <c r="L31" s="480"/>
      <c r="M31" s="481"/>
      <c r="N31" s="866">
        <v>222876</v>
      </c>
      <c r="O31" s="867"/>
      <c r="P31" s="867"/>
      <c r="Q31" s="867"/>
      <c r="R31" s="866">
        <v>24762</v>
      </c>
      <c r="S31" s="867"/>
      <c r="T31" s="867"/>
      <c r="U31" s="867"/>
      <c r="V31" s="862">
        <v>12381</v>
      </c>
      <c r="W31" s="480"/>
      <c r="X31" s="480"/>
      <c r="Y31" s="481"/>
      <c r="Z31" s="866">
        <v>24761</v>
      </c>
      <c r="AA31" s="867"/>
      <c r="AB31" s="867"/>
      <c r="AC31" s="866">
        <v>12381</v>
      </c>
      <c r="AD31" s="867"/>
      <c r="AE31" s="867"/>
      <c r="AF31" s="866">
        <v>35234</v>
      </c>
      <c r="AG31" s="867"/>
      <c r="AH31" s="867"/>
      <c r="AI31" s="875"/>
      <c r="AJ31" s="876"/>
      <c r="AK31" s="877"/>
    </row>
    <row r="32" spans="3:37" ht="13.5" customHeight="1" x14ac:dyDescent="0.15">
      <c r="C32" s="860"/>
      <c r="D32" s="265" t="s">
        <v>111</v>
      </c>
      <c r="E32" s="798" t="s">
        <v>112</v>
      </c>
      <c r="F32" s="799"/>
      <c r="G32" s="799"/>
      <c r="H32" s="799"/>
      <c r="I32" s="800"/>
      <c r="J32" s="862">
        <v>268415</v>
      </c>
      <c r="K32" s="480"/>
      <c r="L32" s="480"/>
      <c r="M32" s="481"/>
      <c r="N32" s="866">
        <v>312136</v>
      </c>
      <c r="O32" s="867"/>
      <c r="P32" s="867"/>
      <c r="Q32" s="867"/>
      <c r="R32" s="866">
        <v>488</v>
      </c>
      <c r="S32" s="867"/>
      <c r="T32" s="867"/>
      <c r="U32" s="867"/>
      <c r="V32" s="862">
        <v>55</v>
      </c>
      <c r="W32" s="480"/>
      <c r="X32" s="480"/>
      <c r="Y32" s="481"/>
      <c r="Z32" s="866">
        <v>55</v>
      </c>
      <c r="AA32" s="867"/>
      <c r="AB32" s="867"/>
      <c r="AC32" s="866">
        <v>300</v>
      </c>
      <c r="AD32" s="867"/>
      <c r="AE32" s="867"/>
      <c r="AF32" s="866">
        <v>2766</v>
      </c>
      <c r="AG32" s="867"/>
      <c r="AH32" s="867"/>
      <c r="AI32" s="875"/>
      <c r="AJ32" s="876"/>
      <c r="AK32" s="877"/>
    </row>
    <row r="33" spans="3:37" ht="13.5" customHeight="1" x14ac:dyDescent="0.15">
      <c r="C33" s="860"/>
      <c r="D33" s="265" t="s">
        <v>82</v>
      </c>
      <c r="E33" s="863" t="s">
        <v>113</v>
      </c>
      <c r="F33" s="864"/>
      <c r="G33" s="864"/>
      <c r="H33" s="864"/>
      <c r="I33" s="865"/>
      <c r="J33" s="862">
        <v>930000</v>
      </c>
      <c r="K33" s="480"/>
      <c r="L33" s="480"/>
      <c r="M33" s="481"/>
      <c r="N33" s="866">
        <v>1316000</v>
      </c>
      <c r="O33" s="867"/>
      <c r="P33" s="867"/>
      <c r="Q33" s="867"/>
      <c r="R33" s="866"/>
      <c r="S33" s="867"/>
      <c r="T33" s="867"/>
      <c r="U33" s="867"/>
      <c r="V33" s="862">
        <v>800000</v>
      </c>
      <c r="W33" s="480"/>
      <c r="X33" s="480"/>
      <c r="Y33" s="481"/>
      <c r="Z33" s="866"/>
      <c r="AA33" s="867"/>
      <c r="AB33" s="867"/>
      <c r="AC33" s="866"/>
      <c r="AD33" s="867"/>
      <c r="AE33" s="867"/>
      <c r="AF33" s="866"/>
      <c r="AG33" s="867"/>
      <c r="AH33" s="867"/>
      <c r="AI33" s="875"/>
      <c r="AJ33" s="876"/>
      <c r="AK33" s="877"/>
    </row>
    <row r="34" spans="3:37" ht="13.5" customHeight="1" x14ac:dyDescent="0.15">
      <c r="C34" s="860"/>
      <c r="D34" s="883" t="s">
        <v>114</v>
      </c>
      <c r="E34" s="881" t="s">
        <v>115</v>
      </c>
      <c r="F34" s="882"/>
      <c r="G34" s="882"/>
      <c r="H34" s="885" t="s">
        <v>80</v>
      </c>
      <c r="I34" s="882"/>
      <c r="J34" s="862">
        <v>222500</v>
      </c>
      <c r="K34" s="480"/>
      <c r="L34" s="480"/>
      <c r="M34" s="481"/>
      <c r="N34" s="866">
        <v>461700</v>
      </c>
      <c r="O34" s="867"/>
      <c r="P34" s="867"/>
      <c r="Q34" s="867"/>
      <c r="R34" s="866"/>
      <c r="S34" s="867"/>
      <c r="T34" s="867"/>
      <c r="U34" s="867"/>
      <c r="V34" s="862"/>
      <c r="W34" s="480"/>
      <c r="X34" s="480"/>
      <c r="Y34" s="481"/>
      <c r="Z34" s="866"/>
      <c r="AA34" s="867"/>
      <c r="AB34" s="867"/>
      <c r="AC34" s="866"/>
      <c r="AD34" s="867"/>
      <c r="AE34" s="867"/>
      <c r="AF34" s="866"/>
      <c r="AG34" s="867"/>
      <c r="AH34" s="867"/>
      <c r="AI34" s="875"/>
      <c r="AJ34" s="876"/>
      <c r="AK34" s="877"/>
    </row>
    <row r="35" spans="3:37" ht="13.5" customHeight="1" x14ac:dyDescent="0.15">
      <c r="C35" s="860"/>
      <c r="D35" s="884"/>
      <c r="E35" s="865"/>
      <c r="F35" s="882"/>
      <c r="G35" s="882"/>
      <c r="H35" s="885" t="s">
        <v>81</v>
      </c>
      <c r="I35" s="882"/>
      <c r="J35" s="862">
        <v>184900</v>
      </c>
      <c r="K35" s="480"/>
      <c r="L35" s="480"/>
      <c r="M35" s="481"/>
      <c r="N35" s="866"/>
      <c r="O35" s="867"/>
      <c r="P35" s="867"/>
      <c r="Q35" s="867"/>
      <c r="R35" s="866"/>
      <c r="S35" s="867"/>
      <c r="T35" s="867"/>
      <c r="U35" s="867"/>
      <c r="V35" s="862">
        <v>6100</v>
      </c>
      <c r="W35" s="480"/>
      <c r="X35" s="480"/>
      <c r="Y35" s="481"/>
      <c r="Z35" s="866"/>
      <c r="AA35" s="867"/>
      <c r="AB35" s="867"/>
      <c r="AC35" s="866"/>
      <c r="AD35" s="867"/>
      <c r="AE35" s="867"/>
      <c r="AF35" s="866"/>
      <c r="AG35" s="867"/>
      <c r="AH35" s="867"/>
      <c r="AI35" s="875"/>
      <c r="AJ35" s="876"/>
      <c r="AK35" s="877"/>
    </row>
    <row r="36" spans="3:37" ht="13.5" customHeight="1" x14ac:dyDescent="0.15">
      <c r="C36" s="860"/>
      <c r="D36" s="265" t="s">
        <v>86</v>
      </c>
      <c r="E36" s="868" t="s">
        <v>116</v>
      </c>
      <c r="F36" s="869"/>
      <c r="G36" s="869"/>
      <c r="H36" s="869"/>
      <c r="I36" s="869"/>
      <c r="J36" s="862">
        <v>2088869</v>
      </c>
      <c r="K36" s="480"/>
      <c r="L36" s="480"/>
      <c r="M36" s="481"/>
      <c r="N36" s="866"/>
      <c r="O36" s="867"/>
      <c r="P36" s="867"/>
      <c r="Q36" s="867"/>
      <c r="R36" s="866"/>
      <c r="S36" s="867"/>
      <c r="T36" s="867"/>
      <c r="U36" s="867"/>
      <c r="V36" s="862"/>
      <c r="W36" s="480"/>
      <c r="X36" s="480"/>
      <c r="Y36" s="481"/>
      <c r="Z36" s="866"/>
      <c r="AA36" s="867"/>
      <c r="AB36" s="867"/>
      <c r="AC36" s="866"/>
      <c r="AD36" s="867"/>
      <c r="AE36" s="867"/>
      <c r="AF36" s="866"/>
      <c r="AG36" s="867"/>
      <c r="AH36" s="867"/>
      <c r="AI36" s="875"/>
      <c r="AJ36" s="876"/>
      <c r="AK36" s="877"/>
    </row>
    <row r="37" spans="3:37" ht="13.5" customHeight="1" x14ac:dyDescent="0.15">
      <c r="C37" s="860"/>
      <c r="D37" s="265" t="s">
        <v>88</v>
      </c>
      <c r="E37" s="881" t="s">
        <v>81</v>
      </c>
      <c r="F37" s="882"/>
      <c r="G37" s="882"/>
      <c r="H37" s="882"/>
      <c r="I37" s="882"/>
      <c r="J37" s="862">
        <v>22611</v>
      </c>
      <c r="K37" s="480"/>
      <c r="L37" s="480"/>
      <c r="M37" s="481"/>
      <c r="N37" s="866">
        <v>1821486</v>
      </c>
      <c r="O37" s="867"/>
      <c r="P37" s="867"/>
      <c r="Q37" s="867"/>
      <c r="R37" s="866">
        <v>100347</v>
      </c>
      <c r="S37" s="867"/>
      <c r="T37" s="867"/>
      <c r="U37" s="867"/>
      <c r="V37" s="862"/>
      <c r="W37" s="480"/>
      <c r="X37" s="480"/>
      <c r="Y37" s="481"/>
      <c r="Z37" s="866"/>
      <c r="AA37" s="867"/>
      <c r="AB37" s="867"/>
      <c r="AC37" s="866">
        <v>3010</v>
      </c>
      <c r="AD37" s="867"/>
      <c r="AE37" s="867"/>
      <c r="AF37" s="866"/>
      <c r="AG37" s="867"/>
      <c r="AH37" s="867"/>
      <c r="AI37" s="875"/>
      <c r="AJ37" s="876"/>
      <c r="AK37" s="877"/>
    </row>
    <row r="38" spans="3:37" ht="13.5" customHeight="1" x14ac:dyDescent="0.15">
      <c r="C38" s="861"/>
      <c r="D38" s="892" t="s">
        <v>182</v>
      </c>
      <c r="E38" s="893"/>
      <c r="F38" s="893"/>
      <c r="G38" s="893"/>
      <c r="H38" s="893"/>
      <c r="I38" s="893"/>
      <c r="J38" s="862">
        <f>SUM(J30:M37)</f>
        <v>3945970</v>
      </c>
      <c r="K38" s="480"/>
      <c r="L38" s="480"/>
      <c r="M38" s="481"/>
      <c r="N38" s="862">
        <f>SUM(N30:Q37)</f>
        <v>4134198</v>
      </c>
      <c r="O38" s="480"/>
      <c r="P38" s="480"/>
      <c r="Q38" s="481"/>
      <c r="R38" s="862">
        <f>SUM(R30:U37)</f>
        <v>125597</v>
      </c>
      <c r="S38" s="480"/>
      <c r="T38" s="480"/>
      <c r="U38" s="481"/>
      <c r="V38" s="862">
        <f>SUM(V30:Y37)</f>
        <v>921374</v>
      </c>
      <c r="W38" s="480"/>
      <c r="X38" s="480"/>
      <c r="Y38" s="481"/>
      <c r="Z38" s="886">
        <f>SUM(Z30:AB37)</f>
        <v>119038</v>
      </c>
      <c r="AA38" s="887"/>
      <c r="AB38" s="887"/>
      <c r="AC38" s="886">
        <f>SUM(AC30:AE37)</f>
        <v>112423</v>
      </c>
      <c r="AD38" s="887"/>
      <c r="AE38" s="887"/>
      <c r="AF38" s="886">
        <f>SUM(AF30:AH37)</f>
        <v>106339</v>
      </c>
      <c r="AG38" s="887"/>
      <c r="AH38" s="887"/>
      <c r="AI38" s="875"/>
      <c r="AJ38" s="876"/>
      <c r="AK38" s="877"/>
    </row>
    <row r="39" spans="3:37" ht="13.5" customHeight="1" x14ac:dyDescent="0.15">
      <c r="C39" s="888" t="s">
        <v>91</v>
      </c>
      <c r="D39" s="265" t="s">
        <v>117</v>
      </c>
      <c r="E39" s="890" t="s">
        <v>94</v>
      </c>
      <c r="F39" s="891"/>
      <c r="G39" s="891"/>
      <c r="H39" s="891"/>
      <c r="I39" s="891"/>
      <c r="J39" s="862">
        <v>711799</v>
      </c>
      <c r="K39" s="480"/>
      <c r="L39" s="480"/>
      <c r="M39" s="481"/>
      <c r="N39" s="866">
        <v>868158</v>
      </c>
      <c r="O39" s="867"/>
      <c r="P39" s="867"/>
      <c r="Q39" s="867"/>
      <c r="R39" s="866"/>
      <c r="S39" s="867"/>
      <c r="T39" s="867"/>
      <c r="U39" s="867"/>
      <c r="V39" s="866">
        <v>18181</v>
      </c>
      <c r="W39" s="867"/>
      <c r="X39" s="867"/>
      <c r="Y39" s="867"/>
      <c r="Z39" s="866"/>
      <c r="AA39" s="867"/>
      <c r="AB39" s="867"/>
      <c r="AC39" s="866"/>
      <c r="AD39" s="867"/>
      <c r="AE39" s="867"/>
      <c r="AF39" s="866"/>
      <c r="AG39" s="867"/>
      <c r="AH39" s="867"/>
      <c r="AI39" s="875"/>
      <c r="AJ39" s="876"/>
      <c r="AK39" s="877"/>
    </row>
    <row r="40" spans="3:37" ht="13.5" customHeight="1" x14ac:dyDescent="0.15">
      <c r="C40" s="888"/>
      <c r="D40" s="883" t="s">
        <v>118</v>
      </c>
      <c r="E40" s="881" t="s">
        <v>119</v>
      </c>
      <c r="F40" s="882"/>
      <c r="G40" s="882"/>
      <c r="H40" s="885" t="s">
        <v>120</v>
      </c>
      <c r="I40" s="882"/>
      <c r="J40" s="862">
        <v>132435</v>
      </c>
      <c r="K40" s="480"/>
      <c r="L40" s="480"/>
      <c r="M40" s="481"/>
      <c r="N40" s="866">
        <v>132940</v>
      </c>
      <c r="O40" s="867"/>
      <c r="P40" s="867"/>
      <c r="Q40" s="867"/>
      <c r="R40" s="866">
        <v>37320</v>
      </c>
      <c r="S40" s="867"/>
      <c r="T40" s="867"/>
      <c r="U40" s="867"/>
      <c r="V40" s="866">
        <v>7867</v>
      </c>
      <c r="W40" s="867"/>
      <c r="X40" s="867"/>
      <c r="Y40" s="867"/>
      <c r="Z40" s="866">
        <v>7867</v>
      </c>
      <c r="AA40" s="867"/>
      <c r="AB40" s="867"/>
      <c r="AC40" s="866">
        <v>7867</v>
      </c>
      <c r="AD40" s="867"/>
      <c r="AE40" s="867"/>
      <c r="AF40" s="866">
        <v>7867</v>
      </c>
      <c r="AG40" s="867"/>
      <c r="AH40" s="867"/>
      <c r="AI40" s="875"/>
      <c r="AJ40" s="876"/>
      <c r="AK40" s="877"/>
    </row>
    <row r="41" spans="3:37" ht="13.5" customHeight="1" x14ac:dyDescent="0.15">
      <c r="C41" s="888"/>
      <c r="D41" s="884"/>
      <c r="E41" s="865"/>
      <c r="F41" s="882"/>
      <c r="G41" s="882"/>
      <c r="H41" s="885" t="s">
        <v>81</v>
      </c>
      <c r="I41" s="882"/>
      <c r="J41" s="862">
        <v>246489</v>
      </c>
      <c r="K41" s="480"/>
      <c r="L41" s="480"/>
      <c r="M41" s="481"/>
      <c r="N41" s="866">
        <v>283700</v>
      </c>
      <c r="O41" s="867"/>
      <c r="P41" s="867"/>
      <c r="Q41" s="867"/>
      <c r="R41" s="866">
        <v>59799</v>
      </c>
      <c r="S41" s="867"/>
      <c r="T41" s="867"/>
      <c r="U41" s="867"/>
      <c r="V41" s="866">
        <v>58364</v>
      </c>
      <c r="W41" s="867"/>
      <c r="X41" s="867"/>
      <c r="Y41" s="867"/>
      <c r="Z41" s="866">
        <v>14439</v>
      </c>
      <c r="AA41" s="867"/>
      <c r="AB41" s="867"/>
      <c r="AC41" s="866">
        <v>2258</v>
      </c>
      <c r="AD41" s="867"/>
      <c r="AE41" s="867"/>
      <c r="AF41" s="866">
        <v>56453</v>
      </c>
      <c r="AG41" s="867"/>
      <c r="AH41" s="867"/>
      <c r="AI41" s="875"/>
      <c r="AJ41" s="876"/>
      <c r="AK41" s="877"/>
    </row>
    <row r="42" spans="3:37" ht="13.5" customHeight="1" x14ac:dyDescent="0.15">
      <c r="C42" s="888"/>
      <c r="D42" s="265" t="s">
        <v>78</v>
      </c>
      <c r="E42" s="894" t="s">
        <v>121</v>
      </c>
      <c r="F42" s="885"/>
      <c r="G42" s="885"/>
      <c r="H42" s="885"/>
      <c r="I42" s="885"/>
      <c r="J42" s="862">
        <v>651932</v>
      </c>
      <c r="K42" s="480"/>
      <c r="L42" s="480"/>
      <c r="M42" s="481"/>
      <c r="N42" s="866">
        <v>759966</v>
      </c>
      <c r="O42" s="867"/>
      <c r="P42" s="867"/>
      <c r="Q42" s="867"/>
      <c r="R42" s="866">
        <v>46771</v>
      </c>
      <c r="S42" s="867"/>
      <c r="T42" s="867"/>
      <c r="U42" s="867"/>
      <c r="V42" s="866">
        <v>2740</v>
      </c>
      <c r="W42" s="867"/>
      <c r="X42" s="867"/>
      <c r="Y42" s="867"/>
      <c r="Z42" s="866"/>
      <c r="AA42" s="867"/>
      <c r="AB42" s="867"/>
      <c r="AC42" s="866">
        <v>233959</v>
      </c>
      <c r="AD42" s="867"/>
      <c r="AE42" s="867"/>
      <c r="AF42" s="866">
        <v>16542</v>
      </c>
      <c r="AG42" s="867"/>
      <c r="AH42" s="867"/>
      <c r="AI42" s="875"/>
      <c r="AJ42" s="876"/>
      <c r="AK42" s="877"/>
    </row>
    <row r="43" spans="3:37" ht="13.5" customHeight="1" x14ac:dyDescent="0.15">
      <c r="C43" s="888"/>
      <c r="D43" s="265" t="s">
        <v>122</v>
      </c>
      <c r="E43" s="798" t="s">
        <v>123</v>
      </c>
      <c r="F43" s="799"/>
      <c r="G43" s="799"/>
      <c r="H43" s="799"/>
      <c r="I43" s="800"/>
      <c r="J43" s="862">
        <v>2203315</v>
      </c>
      <c r="K43" s="480"/>
      <c r="L43" s="480"/>
      <c r="M43" s="481"/>
      <c r="N43" s="866">
        <v>2088869</v>
      </c>
      <c r="O43" s="867"/>
      <c r="P43" s="867"/>
      <c r="Q43" s="867"/>
      <c r="R43" s="866">
        <v>2088869</v>
      </c>
      <c r="S43" s="867"/>
      <c r="T43" s="867"/>
      <c r="U43" s="867"/>
      <c r="V43" s="866"/>
      <c r="W43" s="867"/>
      <c r="X43" s="867"/>
      <c r="Y43" s="867"/>
      <c r="Z43" s="866"/>
      <c r="AA43" s="867"/>
      <c r="AB43" s="867"/>
      <c r="AC43" s="866"/>
      <c r="AD43" s="867"/>
      <c r="AE43" s="867"/>
      <c r="AF43" s="866"/>
      <c r="AG43" s="867"/>
      <c r="AH43" s="867"/>
      <c r="AI43" s="875"/>
      <c r="AJ43" s="876"/>
      <c r="AK43" s="877"/>
    </row>
    <row r="44" spans="3:37" ht="13.5" customHeight="1" x14ac:dyDescent="0.15">
      <c r="C44" s="888"/>
      <c r="D44" s="265" t="s">
        <v>124</v>
      </c>
      <c r="E44" s="894" t="s">
        <v>81</v>
      </c>
      <c r="F44" s="885"/>
      <c r="G44" s="885"/>
      <c r="H44" s="885"/>
      <c r="I44" s="885"/>
      <c r="J44" s="862"/>
      <c r="K44" s="480"/>
      <c r="L44" s="480"/>
      <c r="M44" s="481"/>
      <c r="N44" s="866">
        <v>565</v>
      </c>
      <c r="O44" s="867"/>
      <c r="P44" s="867"/>
      <c r="Q44" s="867"/>
      <c r="R44" s="866"/>
      <c r="S44" s="867"/>
      <c r="T44" s="867"/>
      <c r="U44" s="867"/>
      <c r="V44" s="866"/>
      <c r="W44" s="867"/>
      <c r="X44" s="867"/>
      <c r="Y44" s="867"/>
      <c r="Z44" s="866"/>
      <c r="AA44" s="867"/>
      <c r="AB44" s="867"/>
      <c r="AC44" s="866"/>
      <c r="AD44" s="867"/>
      <c r="AE44" s="867"/>
      <c r="AF44" s="866"/>
      <c r="AG44" s="867"/>
      <c r="AH44" s="867"/>
      <c r="AI44" s="875"/>
      <c r="AJ44" s="876"/>
      <c r="AK44" s="877"/>
    </row>
    <row r="45" spans="3:37" ht="13.5" customHeight="1" x14ac:dyDescent="0.15">
      <c r="C45" s="889"/>
      <c r="D45" s="892" t="s">
        <v>183</v>
      </c>
      <c r="E45" s="895"/>
      <c r="F45" s="895"/>
      <c r="G45" s="895"/>
      <c r="H45" s="895"/>
      <c r="I45" s="895"/>
      <c r="J45" s="896">
        <f>SUM(J39:M44)</f>
        <v>3945970</v>
      </c>
      <c r="K45" s="897"/>
      <c r="L45" s="897"/>
      <c r="M45" s="898"/>
      <c r="N45" s="896">
        <f>SUM(N39:Q44)</f>
        <v>4134198</v>
      </c>
      <c r="O45" s="897"/>
      <c r="P45" s="897"/>
      <c r="Q45" s="898"/>
      <c r="R45" s="896">
        <f>SUM(R39:U44)</f>
        <v>2232759</v>
      </c>
      <c r="S45" s="897"/>
      <c r="T45" s="897"/>
      <c r="U45" s="898"/>
      <c r="V45" s="896">
        <f>SUM(V39:Y44)</f>
        <v>87152</v>
      </c>
      <c r="W45" s="897"/>
      <c r="X45" s="897"/>
      <c r="Y45" s="898"/>
      <c r="Z45" s="886">
        <f>SUM(Z39:AB44)</f>
        <v>22306</v>
      </c>
      <c r="AA45" s="887"/>
      <c r="AB45" s="887"/>
      <c r="AC45" s="886">
        <v>244084</v>
      </c>
      <c r="AD45" s="887"/>
      <c r="AE45" s="887"/>
      <c r="AF45" s="886">
        <f>SUM(AF39:AH44)</f>
        <v>80862</v>
      </c>
      <c r="AG45" s="887"/>
      <c r="AH45" s="887"/>
      <c r="AI45" s="875"/>
      <c r="AJ45" s="876"/>
      <c r="AK45" s="877"/>
    </row>
    <row r="46" spans="3:37" ht="13.5" customHeight="1" x14ac:dyDescent="0.15">
      <c r="C46" s="857" t="s">
        <v>100</v>
      </c>
      <c r="D46" s="847"/>
      <c r="E46" s="847"/>
      <c r="F46" s="847"/>
      <c r="G46" s="847"/>
      <c r="H46" s="847"/>
      <c r="I46" s="847"/>
      <c r="J46" s="862">
        <f>J38-J45</f>
        <v>0</v>
      </c>
      <c r="K46" s="480"/>
      <c r="L46" s="480"/>
      <c r="M46" s="481"/>
      <c r="N46" s="862">
        <f>N38-N45</f>
        <v>0</v>
      </c>
      <c r="O46" s="480"/>
      <c r="P46" s="480"/>
      <c r="Q46" s="481"/>
      <c r="R46" s="862">
        <f>R38-R45</f>
        <v>-2107162</v>
      </c>
      <c r="S46" s="480"/>
      <c r="T46" s="480"/>
      <c r="U46" s="481"/>
      <c r="V46" s="862">
        <f>V38-V45</f>
        <v>834222</v>
      </c>
      <c r="W46" s="480"/>
      <c r="X46" s="480"/>
      <c r="Y46" s="481"/>
      <c r="Z46" s="886">
        <f>Z38-Z45</f>
        <v>96732</v>
      </c>
      <c r="AA46" s="887"/>
      <c r="AB46" s="887"/>
      <c r="AC46" s="886">
        <f>AC38-AC45</f>
        <v>-131661</v>
      </c>
      <c r="AD46" s="887"/>
      <c r="AE46" s="887"/>
      <c r="AF46" s="886">
        <f>AF38-AF45</f>
        <v>25477</v>
      </c>
      <c r="AG46" s="887"/>
      <c r="AH46" s="887"/>
      <c r="AI46" s="875"/>
      <c r="AJ46" s="876"/>
      <c r="AK46" s="877"/>
    </row>
    <row r="47" spans="3:37" ht="13.5" customHeight="1" x14ac:dyDescent="0.15">
      <c r="C47" s="899" t="s">
        <v>101</v>
      </c>
      <c r="D47" s="902" t="s">
        <v>102</v>
      </c>
      <c r="E47" s="903"/>
      <c r="F47" s="903"/>
      <c r="G47" s="904"/>
      <c r="H47" s="907" t="s">
        <v>80</v>
      </c>
      <c r="I47" s="908"/>
      <c r="J47" s="909"/>
      <c r="K47" s="910"/>
      <c r="L47" s="910"/>
      <c r="M47" s="911"/>
      <c r="N47" s="909"/>
      <c r="O47" s="910"/>
      <c r="P47" s="910"/>
      <c r="Q47" s="911"/>
      <c r="R47" s="886"/>
      <c r="S47" s="887"/>
      <c r="T47" s="887"/>
      <c r="U47" s="887"/>
      <c r="V47" s="886">
        <v>190000</v>
      </c>
      <c r="W47" s="887"/>
      <c r="X47" s="887"/>
      <c r="Y47" s="887"/>
      <c r="Z47" s="886"/>
      <c r="AA47" s="887"/>
      <c r="AB47" s="887"/>
      <c r="AC47" s="886"/>
      <c r="AD47" s="887"/>
      <c r="AE47" s="887"/>
      <c r="AF47" s="886">
        <v>190000</v>
      </c>
      <c r="AG47" s="887"/>
      <c r="AH47" s="887"/>
      <c r="AI47" s="875"/>
      <c r="AJ47" s="876"/>
      <c r="AK47" s="877"/>
    </row>
    <row r="48" spans="3:37" ht="13.5" customHeight="1" x14ac:dyDescent="0.15">
      <c r="C48" s="900"/>
      <c r="D48" s="905"/>
      <c r="E48" s="905"/>
      <c r="F48" s="905"/>
      <c r="G48" s="906"/>
      <c r="H48" s="885" t="s">
        <v>81</v>
      </c>
      <c r="I48" s="882"/>
      <c r="J48" s="912"/>
      <c r="K48" s="913"/>
      <c r="L48" s="913"/>
      <c r="M48" s="914"/>
      <c r="N48" s="912"/>
      <c r="O48" s="913"/>
      <c r="P48" s="913"/>
      <c r="Q48" s="914"/>
      <c r="R48" s="866">
        <v>2210000</v>
      </c>
      <c r="S48" s="867"/>
      <c r="T48" s="867"/>
      <c r="U48" s="867"/>
      <c r="V48" s="866">
        <v>1280000</v>
      </c>
      <c r="W48" s="867"/>
      <c r="X48" s="867"/>
      <c r="Y48" s="867"/>
      <c r="Z48" s="866">
        <v>1280000</v>
      </c>
      <c r="AA48" s="867"/>
      <c r="AB48" s="867"/>
      <c r="AC48" s="866">
        <v>200000</v>
      </c>
      <c r="AD48" s="867"/>
      <c r="AE48" s="867"/>
      <c r="AF48" s="866">
        <v>50000</v>
      </c>
      <c r="AG48" s="867"/>
      <c r="AH48" s="867"/>
      <c r="AI48" s="875"/>
      <c r="AJ48" s="876"/>
      <c r="AK48" s="877"/>
    </row>
    <row r="49" spans="3:42" ht="13.5" customHeight="1" x14ac:dyDescent="0.15">
      <c r="C49" s="900"/>
      <c r="D49" s="915" t="s">
        <v>104</v>
      </c>
      <c r="E49" s="905"/>
      <c r="F49" s="905"/>
      <c r="G49" s="906"/>
      <c r="H49" s="885" t="s">
        <v>80</v>
      </c>
      <c r="I49" s="882"/>
      <c r="J49" s="909"/>
      <c r="K49" s="910"/>
      <c r="L49" s="910"/>
      <c r="M49" s="911"/>
      <c r="N49" s="909"/>
      <c r="O49" s="910"/>
      <c r="P49" s="910"/>
      <c r="Q49" s="911"/>
      <c r="R49" s="866"/>
      <c r="S49" s="867"/>
      <c r="T49" s="867"/>
      <c r="U49" s="867"/>
      <c r="V49" s="866"/>
      <c r="W49" s="867"/>
      <c r="X49" s="867"/>
      <c r="Y49" s="867"/>
      <c r="Z49" s="866"/>
      <c r="AA49" s="867"/>
      <c r="AB49" s="867"/>
      <c r="AC49" s="866"/>
      <c r="AD49" s="867"/>
      <c r="AE49" s="867"/>
      <c r="AF49" s="866">
        <v>190000</v>
      </c>
      <c r="AG49" s="867"/>
      <c r="AH49" s="867"/>
      <c r="AI49" s="875"/>
      <c r="AJ49" s="876"/>
      <c r="AK49" s="877"/>
    </row>
    <row r="50" spans="3:42" ht="13.5" customHeight="1" x14ac:dyDescent="0.15">
      <c r="C50" s="900"/>
      <c r="D50" s="905"/>
      <c r="E50" s="905"/>
      <c r="F50" s="905"/>
      <c r="G50" s="906"/>
      <c r="H50" s="885" t="s">
        <v>81</v>
      </c>
      <c r="I50" s="882"/>
      <c r="J50" s="912"/>
      <c r="K50" s="913"/>
      <c r="L50" s="913"/>
      <c r="M50" s="914"/>
      <c r="N50" s="912"/>
      <c r="O50" s="913"/>
      <c r="P50" s="913"/>
      <c r="Q50" s="914"/>
      <c r="R50" s="866"/>
      <c r="S50" s="867"/>
      <c r="T50" s="867"/>
      <c r="U50" s="867"/>
      <c r="V50" s="866">
        <v>2210000</v>
      </c>
      <c r="W50" s="867"/>
      <c r="X50" s="867"/>
      <c r="Y50" s="867"/>
      <c r="Z50" s="866">
        <v>1280000</v>
      </c>
      <c r="AA50" s="867"/>
      <c r="AB50" s="867"/>
      <c r="AC50" s="866"/>
      <c r="AD50" s="867"/>
      <c r="AE50" s="867"/>
      <c r="AF50" s="866"/>
      <c r="AG50" s="867"/>
      <c r="AH50" s="867"/>
      <c r="AI50" s="875"/>
      <c r="AJ50" s="876"/>
      <c r="AK50" s="877"/>
    </row>
    <row r="51" spans="3:42" ht="13.5" customHeight="1" x14ac:dyDescent="0.15">
      <c r="C51" s="901"/>
      <c r="D51" s="919" t="s">
        <v>179</v>
      </c>
      <c r="E51" s="920"/>
      <c r="F51" s="920"/>
      <c r="G51" s="920"/>
      <c r="H51" s="920"/>
      <c r="I51" s="921"/>
      <c r="J51" s="862"/>
      <c r="K51" s="480"/>
      <c r="L51" s="480"/>
      <c r="M51" s="481"/>
      <c r="N51" s="886"/>
      <c r="O51" s="887"/>
      <c r="P51" s="887"/>
      <c r="Q51" s="887"/>
      <c r="R51" s="886">
        <f>(R47+R48)-(R49+R50)</f>
        <v>2210000</v>
      </c>
      <c r="S51" s="887"/>
      <c r="T51" s="887"/>
      <c r="U51" s="887"/>
      <c r="V51" s="886">
        <f>(V47+V48)-(V49+V50)</f>
        <v>-740000</v>
      </c>
      <c r="W51" s="887"/>
      <c r="X51" s="887"/>
      <c r="Y51" s="887"/>
      <c r="Z51" s="886">
        <f>(Z47+Z48)-(Z49+Z50)</f>
        <v>0</v>
      </c>
      <c r="AA51" s="887"/>
      <c r="AB51" s="887"/>
      <c r="AC51" s="886">
        <f>(AC47+AC48)-(AC49+AC50)</f>
        <v>200000</v>
      </c>
      <c r="AD51" s="887"/>
      <c r="AE51" s="887"/>
      <c r="AF51" s="886">
        <f>(AF47+AF48)-(AF49+AF50)</f>
        <v>50000</v>
      </c>
      <c r="AG51" s="887"/>
      <c r="AH51" s="887"/>
      <c r="AI51" s="875"/>
      <c r="AJ51" s="876"/>
      <c r="AK51" s="877"/>
    </row>
    <row r="52" spans="3:42" ht="13.5" customHeight="1" x14ac:dyDescent="0.15">
      <c r="C52" s="916" t="s">
        <v>105</v>
      </c>
      <c r="D52" s="917"/>
      <c r="E52" s="917"/>
      <c r="F52" s="917"/>
      <c r="G52" s="917"/>
      <c r="H52" s="917"/>
      <c r="I52" s="918"/>
      <c r="J52" s="67" t="s">
        <v>125</v>
      </c>
      <c r="K52" s="480">
        <f>J46+J51</f>
        <v>0</v>
      </c>
      <c r="L52" s="480"/>
      <c r="M52" s="481"/>
      <c r="N52" s="886">
        <f>N46+N51</f>
        <v>0</v>
      </c>
      <c r="O52" s="887"/>
      <c r="P52" s="887"/>
      <c r="Q52" s="887"/>
      <c r="R52" s="886">
        <f>R46+R51</f>
        <v>102838</v>
      </c>
      <c r="S52" s="887"/>
      <c r="T52" s="887"/>
      <c r="U52" s="887"/>
      <c r="V52" s="886">
        <f>V46+V51</f>
        <v>94222</v>
      </c>
      <c r="W52" s="887"/>
      <c r="X52" s="887"/>
      <c r="Y52" s="887"/>
      <c r="Z52" s="886">
        <f>Z46+Z51</f>
        <v>96732</v>
      </c>
      <c r="AA52" s="887"/>
      <c r="AB52" s="887"/>
      <c r="AC52" s="886">
        <f>AC46+AC51</f>
        <v>68339</v>
      </c>
      <c r="AD52" s="887"/>
      <c r="AE52" s="887"/>
      <c r="AF52" s="886">
        <f>AF46+AF51</f>
        <v>75477</v>
      </c>
      <c r="AG52" s="887"/>
      <c r="AH52" s="887"/>
      <c r="AI52" s="878"/>
      <c r="AJ52" s="879"/>
      <c r="AK52" s="880"/>
    </row>
    <row r="53" spans="3:42" ht="13.5" customHeight="1" thickBot="1" x14ac:dyDescent="0.2">
      <c r="C53" s="922" t="s">
        <v>167</v>
      </c>
      <c r="D53" s="922"/>
      <c r="E53" s="922"/>
      <c r="F53" s="922"/>
      <c r="G53" s="922"/>
      <c r="H53" s="922"/>
      <c r="I53" s="922"/>
      <c r="J53" s="922"/>
      <c r="K53" s="266"/>
      <c r="L53" s="266"/>
      <c r="M53" s="266"/>
      <c r="N53" s="266"/>
      <c r="O53" s="267"/>
      <c r="P53" s="267"/>
      <c r="Q53" s="267"/>
      <c r="R53" s="266"/>
      <c r="S53" s="267"/>
      <c r="T53" s="267"/>
      <c r="U53" s="267"/>
      <c r="V53" s="266"/>
      <c r="W53" s="267"/>
      <c r="X53" s="267"/>
      <c r="Y53" s="267"/>
      <c r="Z53" s="266"/>
      <c r="AA53" s="267"/>
      <c r="AB53" s="267"/>
      <c r="AC53" s="266"/>
      <c r="AD53" s="267"/>
      <c r="AE53" s="267"/>
      <c r="AF53" s="266"/>
      <c r="AG53" s="267"/>
      <c r="AH53" s="267"/>
      <c r="AI53" s="878" t="str">
        <f>IF(AL54="","","エラー")</f>
        <v/>
      </c>
      <c r="AJ53" s="879"/>
      <c r="AK53" s="880"/>
    </row>
    <row r="54" spans="3:42" ht="13.5" customHeight="1" x14ac:dyDescent="0.15">
      <c r="R54" s="527" t="str">
        <f>IF(AND(AP56="",AP57="",AP58="",AP59="",AP60="",AP61="",AP62=""),"","「エラーチェック（エラーリストを参照）」")</f>
        <v/>
      </c>
      <c r="S54" s="527"/>
      <c r="T54" s="527"/>
      <c r="U54" s="527"/>
      <c r="V54" s="527"/>
      <c r="W54" s="527"/>
      <c r="X54" s="527"/>
      <c r="Y54" s="527"/>
      <c r="Z54" s="527"/>
      <c r="AA54" s="526" t="str">
        <f>IF(R54="",""," →")</f>
        <v/>
      </c>
      <c r="AB54" s="526"/>
      <c r="AC54" s="103" t="str">
        <f>IF(R54="","","(")</f>
        <v/>
      </c>
      <c r="AD54" s="104" t="str">
        <f>IF(AP56="","","1")</f>
        <v/>
      </c>
      <c r="AE54" s="104" t="str">
        <f>IF(AP57="","","2")</f>
        <v/>
      </c>
      <c r="AF54" s="104" t="str">
        <f>IF(AP58="","","3")</f>
        <v/>
      </c>
      <c r="AG54" s="104" t="str">
        <f>IF(AP59="","","4")</f>
        <v/>
      </c>
      <c r="AH54" s="104" t="str">
        <f>IF(AP60="","","5")</f>
        <v/>
      </c>
      <c r="AI54" s="104" t="str">
        <f>IF(AP61="","","6")</f>
        <v/>
      </c>
      <c r="AJ54" s="104" t="str">
        <f>IF(AP62="","","7")</f>
        <v/>
      </c>
      <c r="AK54" s="105" t="str">
        <f>IF(AC54="","",")")</f>
        <v/>
      </c>
      <c r="AL54" s="106" t="str">
        <f>IF(AP56&amp;AP57&amp;AP58&amp;AP59&amp;AP60&amp;AP61&amp;AP62="","","エラー")</f>
        <v/>
      </c>
      <c r="AM54" s="107" t="s">
        <v>141</v>
      </c>
      <c r="AN54" s="108"/>
      <c r="AO54" s="108"/>
      <c r="AP54" s="109"/>
    </row>
    <row r="55" spans="3:42" ht="13.5" customHeight="1" x14ac:dyDescent="0.15">
      <c r="R55" s="110"/>
      <c r="S55" s="110"/>
      <c r="T55" s="110"/>
      <c r="U55" s="110"/>
      <c r="V55" s="110"/>
      <c r="W55" s="110"/>
      <c r="X55" s="110"/>
      <c r="Y55" s="110"/>
      <c r="Z55" s="110"/>
      <c r="AA55" s="110"/>
      <c r="AB55" s="110"/>
      <c r="AC55" s="110"/>
      <c r="AD55" s="110"/>
      <c r="AE55" s="110"/>
      <c r="AF55" s="110"/>
      <c r="AG55" s="110"/>
      <c r="AH55" s="110"/>
      <c r="AI55" s="110"/>
      <c r="AJ55" s="110"/>
      <c r="AK55" s="110"/>
      <c r="AL55" s="110"/>
      <c r="AM55" s="111" t="s">
        <v>153</v>
      </c>
      <c r="AN55" s="112" t="s">
        <v>142</v>
      </c>
      <c r="AO55" s="55"/>
      <c r="AP55" s="113"/>
    </row>
    <row r="56" spans="3:42" ht="13.5" customHeight="1" x14ac:dyDescent="0.15">
      <c r="R56" s="110"/>
      <c r="S56" s="110"/>
      <c r="T56" s="110"/>
      <c r="U56" s="110"/>
      <c r="V56" s="110"/>
      <c r="W56" s="110"/>
      <c r="X56" s="110"/>
      <c r="Y56" s="110"/>
      <c r="Z56" s="110"/>
      <c r="AA56" s="110"/>
      <c r="AB56" s="110"/>
      <c r="AC56" s="110"/>
      <c r="AD56" s="110"/>
      <c r="AE56" s="110"/>
      <c r="AF56" s="110"/>
      <c r="AG56" s="110"/>
      <c r="AH56" s="110"/>
      <c r="AI56" s="110"/>
      <c r="AJ56" s="110"/>
      <c r="AK56" s="110"/>
      <c r="AL56" s="110"/>
      <c r="AM56" s="114">
        <v>1</v>
      </c>
      <c r="AN56" s="112" t="s">
        <v>154</v>
      </c>
      <c r="AO56" s="112" t="s">
        <v>149</v>
      </c>
      <c r="AP56" s="115" t="str">
        <f>IF(OR($G$5="",$G$6=""),"「団体名」及び「団体コード」を記入してください。","")</f>
        <v/>
      </c>
    </row>
    <row r="57" spans="3:42" ht="13.5" customHeight="1" x14ac:dyDescent="0.15">
      <c r="R57" s="110"/>
      <c r="S57" s="110"/>
      <c r="T57" s="110"/>
      <c r="U57" s="110"/>
      <c r="V57" s="110"/>
      <c r="W57" s="110"/>
      <c r="X57" s="110"/>
      <c r="Y57" s="110"/>
      <c r="Z57" s="110"/>
      <c r="AA57" s="110"/>
      <c r="AB57" s="110"/>
      <c r="AC57" s="110"/>
      <c r="AD57" s="110"/>
      <c r="AE57" s="110"/>
      <c r="AF57" s="110"/>
      <c r="AG57" s="110"/>
      <c r="AH57" s="110"/>
      <c r="AI57" s="110"/>
      <c r="AJ57" s="110"/>
      <c r="AK57" s="110"/>
      <c r="AL57" s="110"/>
      <c r="AM57" s="114">
        <v>2</v>
      </c>
      <c r="AN57" s="112" t="s">
        <v>155</v>
      </c>
      <c r="AO57" s="112" t="s">
        <v>149</v>
      </c>
      <c r="AP57" s="115" t="str">
        <f>IF(OR($R$5="",$R$6=""),"「担当部署名」及び「担当者氏名」を記入してください。","")</f>
        <v/>
      </c>
    </row>
    <row r="58" spans="3:42" ht="13.5" customHeight="1" x14ac:dyDescent="0.15">
      <c r="R58" s="110"/>
      <c r="S58" s="110"/>
      <c r="T58" s="110"/>
      <c r="U58" s="110"/>
      <c r="V58" s="110"/>
      <c r="W58" s="110"/>
      <c r="X58" s="110"/>
      <c r="Y58" s="110"/>
      <c r="Z58" s="110"/>
      <c r="AA58" s="110"/>
      <c r="AB58" s="110"/>
      <c r="AC58" s="110"/>
      <c r="AD58" s="110"/>
      <c r="AE58" s="110"/>
      <c r="AF58" s="110"/>
      <c r="AG58" s="110"/>
      <c r="AH58" s="110"/>
      <c r="AI58" s="110"/>
      <c r="AJ58" s="110"/>
      <c r="AK58" s="110"/>
      <c r="AL58" s="110"/>
      <c r="AM58" s="114">
        <v>3</v>
      </c>
      <c r="AN58" s="112" t="s">
        <v>156</v>
      </c>
      <c r="AO58" s="112" t="s">
        <v>149</v>
      </c>
      <c r="AP58" s="115" t="str">
        <f>IF(OR($X$6="",$W$5=""),"「ＴＥＬ」及び「メールアドレス」を記入してください。","")</f>
        <v/>
      </c>
    </row>
    <row r="59" spans="3:42" ht="13.5" customHeight="1" x14ac:dyDescent="0.15">
      <c r="R59" s="110"/>
      <c r="S59" s="110"/>
      <c r="T59" s="110"/>
      <c r="U59" s="110"/>
      <c r="V59" s="110"/>
      <c r="W59" s="110"/>
      <c r="X59" s="110"/>
      <c r="Y59" s="110"/>
      <c r="Z59" s="110"/>
      <c r="AA59" s="110"/>
      <c r="AB59" s="110"/>
      <c r="AC59" s="110"/>
      <c r="AD59" s="110"/>
      <c r="AE59" s="110"/>
      <c r="AF59" s="110"/>
      <c r="AG59" s="110"/>
      <c r="AH59" s="110"/>
      <c r="AI59" s="110"/>
      <c r="AJ59" s="110"/>
      <c r="AK59" s="110"/>
      <c r="AL59" s="110"/>
      <c r="AM59" s="114">
        <v>4</v>
      </c>
      <c r="AN59" s="112" t="s">
        <v>157</v>
      </c>
      <c r="AO59" s="112" t="s">
        <v>149</v>
      </c>
      <c r="AP59" s="115" t="str">
        <f>IF(G9="","「７　資金を必要とする理由」が記入されていません。","")</f>
        <v/>
      </c>
    </row>
    <row r="60" spans="3:42" ht="13.5" customHeight="1" x14ac:dyDescent="0.15">
      <c r="R60" s="110"/>
      <c r="S60" s="110"/>
      <c r="T60" s="110"/>
      <c r="U60" s="110"/>
      <c r="V60" s="110"/>
      <c r="W60" s="110"/>
      <c r="X60" s="110"/>
      <c r="Y60" s="110"/>
      <c r="Z60" s="110"/>
      <c r="AA60" s="110"/>
      <c r="AB60" s="110"/>
      <c r="AC60" s="110"/>
      <c r="AD60" s="110"/>
      <c r="AE60" s="110"/>
      <c r="AF60" s="110"/>
      <c r="AG60" s="110"/>
      <c r="AH60" s="110"/>
      <c r="AI60" s="110"/>
      <c r="AJ60" s="110"/>
      <c r="AK60" s="110"/>
      <c r="AL60" s="110"/>
      <c r="AM60" s="114">
        <v>5</v>
      </c>
      <c r="AN60" s="112" t="s">
        <v>33</v>
      </c>
      <c r="AO60" s="112"/>
      <c r="AP60" s="115" t="str">
        <f>IF($G$10="","「８　償還財源」が記入されていません。","")</f>
        <v/>
      </c>
    </row>
    <row r="61" spans="3:42" ht="13.5" customHeight="1" x14ac:dyDescent="0.15">
      <c r="R61" s="110"/>
      <c r="S61" s="110"/>
      <c r="T61" s="110"/>
      <c r="U61" s="110"/>
      <c r="V61" s="110"/>
      <c r="W61" s="110"/>
      <c r="X61" s="110"/>
      <c r="Y61" s="110"/>
      <c r="Z61" s="110"/>
      <c r="AA61" s="110"/>
      <c r="AB61" s="110"/>
      <c r="AC61" s="110"/>
      <c r="AD61" s="110"/>
      <c r="AE61" s="110"/>
      <c r="AF61" s="110"/>
      <c r="AG61" s="110"/>
      <c r="AH61" s="110"/>
      <c r="AI61" s="110"/>
      <c r="AJ61" s="110"/>
      <c r="AK61" s="110"/>
      <c r="AL61" s="110"/>
      <c r="AM61" s="114">
        <v>6</v>
      </c>
      <c r="AN61" s="112" t="s">
        <v>158</v>
      </c>
      <c r="AO61" s="112" t="s">
        <v>149</v>
      </c>
      <c r="AP61" s="115" t="str">
        <f>IF(P26="","「９　一時借入金の状況」の予算に定める一時借入金の限度額が記入されていません。","")</f>
        <v/>
      </c>
    </row>
    <row r="62" spans="3:42" ht="13.5" customHeight="1" x14ac:dyDescent="0.15">
      <c r="R62" s="110"/>
      <c r="S62" s="110"/>
      <c r="T62" s="110"/>
      <c r="U62" s="110"/>
      <c r="V62" s="110"/>
      <c r="W62" s="110"/>
      <c r="X62" s="110"/>
      <c r="Y62" s="110"/>
      <c r="Z62" s="110"/>
      <c r="AA62" s="110"/>
      <c r="AB62" s="110"/>
      <c r="AC62" s="110"/>
      <c r="AD62" s="110"/>
      <c r="AE62" s="110"/>
      <c r="AF62" s="110"/>
      <c r="AG62" s="110"/>
      <c r="AH62" s="110"/>
      <c r="AI62" s="110"/>
      <c r="AJ62" s="110"/>
      <c r="AK62" s="110"/>
      <c r="AL62" s="110"/>
      <c r="AM62" s="114">
        <v>7</v>
      </c>
      <c r="AN62" s="112" t="s">
        <v>159</v>
      </c>
      <c r="AO62" s="112"/>
      <c r="AP62" s="97" t="str">
        <f>IF(AND(AP63="",AP64=""),"","-")</f>
        <v/>
      </c>
    </row>
    <row r="63" spans="3:42" ht="13.5" customHeight="1" x14ac:dyDescent="0.15">
      <c r="R63" s="110"/>
      <c r="S63" s="110"/>
      <c r="T63" s="110"/>
      <c r="U63" s="110"/>
      <c r="V63" s="110"/>
      <c r="W63" s="110"/>
      <c r="X63" s="110"/>
      <c r="Y63" s="110"/>
      <c r="Z63" s="110"/>
      <c r="AA63" s="110"/>
      <c r="AB63" s="110"/>
      <c r="AC63" s="110"/>
      <c r="AD63" s="110"/>
      <c r="AE63" s="110"/>
      <c r="AF63" s="110"/>
      <c r="AG63" s="110"/>
      <c r="AH63" s="110"/>
      <c r="AI63" s="110"/>
      <c r="AJ63" s="110"/>
      <c r="AK63" s="110"/>
      <c r="AL63" s="110"/>
      <c r="AM63" s="114"/>
      <c r="AN63" s="112" t="s">
        <v>160</v>
      </c>
      <c r="AO63" s="112" t="s">
        <v>149</v>
      </c>
      <c r="AP63" s="115" t="str">
        <f>IF(AND(J31="",N31="",R31="",V31="",Z31="",AC31="",AF31="",J40="",N40="",R40="",V40="",Z40="",AC40="",AF40=""),"「１０　資金計画」の収入・支出が記入されていません。","")</f>
        <v/>
      </c>
    </row>
    <row r="64" spans="3:42" ht="13.5" customHeight="1" thickBot="1" x14ac:dyDescent="0.2">
      <c r="R64" s="110"/>
      <c r="S64" s="110"/>
      <c r="T64" s="110"/>
      <c r="U64" s="110"/>
      <c r="V64" s="110"/>
      <c r="W64" s="110"/>
      <c r="X64" s="110"/>
      <c r="Y64" s="110"/>
      <c r="Z64" s="110"/>
      <c r="AA64" s="110"/>
      <c r="AB64" s="110"/>
      <c r="AC64" s="110"/>
      <c r="AD64" s="110"/>
      <c r="AE64" s="110"/>
      <c r="AF64" s="110"/>
      <c r="AG64" s="110"/>
      <c r="AH64" s="110"/>
      <c r="AI64" s="110"/>
      <c r="AJ64" s="110"/>
      <c r="AK64" s="110"/>
      <c r="AL64" s="110"/>
      <c r="AM64" s="116"/>
      <c r="AN64" s="117" t="s">
        <v>101</v>
      </c>
      <c r="AO64" s="117" t="s">
        <v>149</v>
      </c>
      <c r="AP64" s="118" t="str">
        <f>IF(AND(R47="",V47="",Z47="",AC47="",AF47=""),"「１０　資金計画」の一時借入金が記入されていません。","")</f>
        <v/>
      </c>
    </row>
  </sheetData>
  <sheetProtection algorithmName="SHA-512" hashValue="TdGvTyWhBe0jHGrV4bHFpXklhQwj+3Yqg+/wCk80FhK0M3GTWWumUMCNgB2C5MrXZujFhJSVNH5/DqGcl6pd7w==" saltValue="Um8A6XnWE37W2ozcmp5xBA==" spinCount="100000" sheet="1" objects="1" scenarios="1"/>
  <mergeCells count="324">
    <mergeCell ref="H50:I50"/>
    <mergeCell ref="R50:U50"/>
    <mergeCell ref="V50:Y50"/>
    <mergeCell ref="Z50:AB50"/>
    <mergeCell ref="AC50:AE50"/>
    <mergeCell ref="AF50:AH50"/>
    <mergeCell ref="C53:J53"/>
    <mergeCell ref="AI53:AK53"/>
    <mergeCell ref="R54:Z54"/>
    <mergeCell ref="AA54:AB54"/>
    <mergeCell ref="AC51:AE51"/>
    <mergeCell ref="AF51:AH51"/>
    <mergeCell ref="C52:I52"/>
    <mergeCell ref="K52:M52"/>
    <mergeCell ref="N52:Q52"/>
    <mergeCell ref="R52:U52"/>
    <mergeCell ref="V52:Y52"/>
    <mergeCell ref="Z52:AB52"/>
    <mergeCell ref="AC52:AE52"/>
    <mergeCell ref="AF52:AH52"/>
    <mergeCell ref="D51:I51"/>
    <mergeCell ref="J51:M51"/>
    <mergeCell ref="N51:Q51"/>
    <mergeCell ref="R51:U51"/>
    <mergeCell ref="V51:Y51"/>
    <mergeCell ref="Z51:AB51"/>
    <mergeCell ref="AC48:AE48"/>
    <mergeCell ref="AF48:AH48"/>
    <mergeCell ref="Z49:AB49"/>
    <mergeCell ref="AC49:AE49"/>
    <mergeCell ref="AF49:AH49"/>
    <mergeCell ref="J49:M50"/>
    <mergeCell ref="N49:Q50"/>
    <mergeCell ref="R49:U49"/>
    <mergeCell ref="V49:Y49"/>
    <mergeCell ref="AC46:AE46"/>
    <mergeCell ref="AF46:AH46"/>
    <mergeCell ref="C47:C51"/>
    <mergeCell ref="D47:G48"/>
    <mergeCell ref="H47:I47"/>
    <mergeCell ref="J47:M48"/>
    <mergeCell ref="N47:Q48"/>
    <mergeCell ref="R47:U47"/>
    <mergeCell ref="V47:Y47"/>
    <mergeCell ref="Z47:AB47"/>
    <mergeCell ref="C46:I46"/>
    <mergeCell ref="J46:M46"/>
    <mergeCell ref="N46:Q46"/>
    <mergeCell ref="R46:U46"/>
    <mergeCell ref="V46:Y46"/>
    <mergeCell ref="Z46:AB46"/>
    <mergeCell ref="D49:G50"/>
    <mergeCell ref="H49:I49"/>
    <mergeCell ref="AC47:AE47"/>
    <mergeCell ref="AF47:AH47"/>
    <mergeCell ref="H48:I48"/>
    <mergeCell ref="R48:U48"/>
    <mergeCell ref="V48:Y48"/>
    <mergeCell ref="Z48:AB48"/>
    <mergeCell ref="AC44:AE44"/>
    <mergeCell ref="AF44:AH44"/>
    <mergeCell ref="D45:I45"/>
    <mergeCell ref="J45:M45"/>
    <mergeCell ref="N45:Q45"/>
    <mergeCell ref="R45:U45"/>
    <mergeCell ref="V45:Y45"/>
    <mergeCell ref="Z45:AB45"/>
    <mergeCell ref="AC45:AE45"/>
    <mergeCell ref="AF45:AH45"/>
    <mergeCell ref="E44:I44"/>
    <mergeCell ref="J44:M44"/>
    <mergeCell ref="N44:Q44"/>
    <mergeCell ref="R44:U44"/>
    <mergeCell ref="V44:Y44"/>
    <mergeCell ref="Z44:AB44"/>
    <mergeCell ref="AC42:AE42"/>
    <mergeCell ref="AF42:AH42"/>
    <mergeCell ref="E43:I43"/>
    <mergeCell ref="J43:M43"/>
    <mergeCell ref="N43:Q43"/>
    <mergeCell ref="R43:U43"/>
    <mergeCell ref="V43:Y43"/>
    <mergeCell ref="Z43:AB43"/>
    <mergeCell ref="AC43:AE43"/>
    <mergeCell ref="AF43:AH43"/>
    <mergeCell ref="E42:I42"/>
    <mergeCell ref="J42:M42"/>
    <mergeCell ref="N42:Q42"/>
    <mergeCell ref="R42:U42"/>
    <mergeCell ref="V42:Y42"/>
    <mergeCell ref="Z42:AB42"/>
    <mergeCell ref="Z40:AB40"/>
    <mergeCell ref="AC40:AE40"/>
    <mergeCell ref="AF40:AH40"/>
    <mergeCell ref="H41:I41"/>
    <mergeCell ref="J41:M41"/>
    <mergeCell ref="N41:Q41"/>
    <mergeCell ref="R41:U41"/>
    <mergeCell ref="V41:Y41"/>
    <mergeCell ref="Z41:AB41"/>
    <mergeCell ref="AC41:AE41"/>
    <mergeCell ref="AF41:AH41"/>
    <mergeCell ref="AC38:AE38"/>
    <mergeCell ref="AF38:AH38"/>
    <mergeCell ref="C39:C45"/>
    <mergeCell ref="E39:I39"/>
    <mergeCell ref="J39:M39"/>
    <mergeCell ref="N39:Q39"/>
    <mergeCell ref="R39:U39"/>
    <mergeCell ref="V39:Y39"/>
    <mergeCell ref="Z39:AB39"/>
    <mergeCell ref="AC39:AE39"/>
    <mergeCell ref="D38:I38"/>
    <mergeCell ref="J38:M38"/>
    <mergeCell ref="N38:Q38"/>
    <mergeCell ref="R38:U38"/>
    <mergeCell ref="V38:Y38"/>
    <mergeCell ref="Z38:AB38"/>
    <mergeCell ref="AF39:AH39"/>
    <mergeCell ref="D40:D41"/>
    <mergeCell ref="E40:G41"/>
    <mergeCell ref="H40:I40"/>
    <mergeCell ref="J40:M40"/>
    <mergeCell ref="N40:Q40"/>
    <mergeCell ref="R40:U40"/>
    <mergeCell ref="V40:Y40"/>
    <mergeCell ref="Z36:AB36"/>
    <mergeCell ref="AC36:AE36"/>
    <mergeCell ref="AF36:AH36"/>
    <mergeCell ref="E37:I37"/>
    <mergeCell ref="J37:M37"/>
    <mergeCell ref="N37:Q37"/>
    <mergeCell ref="R37:U37"/>
    <mergeCell ref="V37:Y37"/>
    <mergeCell ref="Z37:AB37"/>
    <mergeCell ref="AC37:AE37"/>
    <mergeCell ref="AF37:AH37"/>
    <mergeCell ref="AF33:AH33"/>
    <mergeCell ref="D34:D35"/>
    <mergeCell ref="E34:G35"/>
    <mergeCell ref="H34:I34"/>
    <mergeCell ref="J34:M34"/>
    <mergeCell ref="N34:Q34"/>
    <mergeCell ref="R34:U34"/>
    <mergeCell ref="V34:Y34"/>
    <mergeCell ref="Z34:AB34"/>
    <mergeCell ref="AC34:AE34"/>
    <mergeCell ref="AF34:AH34"/>
    <mergeCell ref="H35:I35"/>
    <mergeCell ref="J35:M35"/>
    <mergeCell ref="N35:Q35"/>
    <mergeCell ref="R35:U35"/>
    <mergeCell ref="V35:Y35"/>
    <mergeCell ref="Z35:AB35"/>
    <mergeCell ref="AC35:AE35"/>
    <mergeCell ref="AF35:AH35"/>
    <mergeCell ref="Z30:AB30"/>
    <mergeCell ref="AC30:AE30"/>
    <mergeCell ref="AF30:AH30"/>
    <mergeCell ref="AI30:AK52"/>
    <mergeCell ref="E31:I31"/>
    <mergeCell ref="J31:M31"/>
    <mergeCell ref="N31:Q31"/>
    <mergeCell ref="R31:U31"/>
    <mergeCell ref="V31:Y31"/>
    <mergeCell ref="Z31:AB31"/>
    <mergeCell ref="AC31:AE31"/>
    <mergeCell ref="AF31:AH31"/>
    <mergeCell ref="E32:I32"/>
    <mergeCell ref="J32:M32"/>
    <mergeCell ref="N32:Q32"/>
    <mergeCell ref="R32:U32"/>
    <mergeCell ref="V32:Y32"/>
    <mergeCell ref="Z32:AB32"/>
    <mergeCell ref="AC32:AE32"/>
    <mergeCell ref="AF32:AH32"/>
    <mergeCell ref="R33:U33"/>
    <mergeCell ref="V33:Y33"/>
    <mergeCell ref="Z33:AB33"/>
    <mergeCell ref="AC33:AE33"/>
    <mergeCell ref="C30:C38"/>
    <mergeCell ref="E30:I30"/>
    <mergeCell ref="J30:M30"/>
    <mergeCell ref="O30:Q30"/>
    <mergeCell ref="S30:U30"/>
    <mergeCell ref="V30:Y30"/>
    <mergeCell ref="E33:I33"/>
    <mergeCell ref="J33:M33"/>
    <mergeCell ref="N33:Q33"/>
    <mergeCell ref="E36:I36"/>
    <mergeCell ref="J36:M36"/>
    <mergeCell ref="N36:Q36"/>
    <mergeCell ref="R36:U36"/>
    <mergeCell ref="V36:Y36"/>
    <mergeCell ref="AB28:AB29"/>
    <mergeCell ref="AC28:AD29"/>
    <mergeCell ref="AE28:AE29"/>
    <mergeCell ref="AF28:AG29"/>
    <mergeCell ref="AH28:AH29"/>
    <mergeCell ref="AI28:AK29"/>
    <mergeCell ref="P26:V26"/>
    <mergeCell ref="W26:X26"/>
    <mergeCell ref="D27:AF27"/>
    <mergeCell ref="AG27:AK27"/>
    <mergeCell ref="C28:I29"/>
    <mergeCell ref="J28:M29"/>
    <mergeCell ref="N28:Q29"/>
    <mergeCell ref="R28:U29"/>
    <mergeCell ref="W28:X28"/>
    <mergeCell ref="Z28:AA29"/>
    <mergeCell ref="V29:Y29"/>
    <mergeCell ref="P23:V24"/>
    <mergeCell ref="W23:X24"/>
    <mergeCell ref="Y23:Z23"/>
    <mergeCell ref="AG23:AK24"/>
    <mergeCell ref="Y24:Z24"/>
    <mergeCell ref="C25:O25"/>
    <mergeCell ref="P25:V25"/>
    <mergeCell ref="W25:X25"/>
    <mergeCell ref="Y25:AK26"/>
    <mergeCell ref="C26:O26"/>
    <mergeCell ref="C23:C24"/>
    <mergeCell ref="D23:K24"/>
    <mergeCell ref="L23:L24"/>
    <mergeCell ref="M23:M24"/>
    <mergeCell ref="N23:N24"/>
    <mergeCell ref="O23:O24"/>
    <mergeCell ref="O21:O22"/>
    <mergeCell ref="P21:V22"/>
    <mergeCell ref="W21:X22"/>
    <mergeCell ref="Y21:Z21"/>
    <mergeCell ref="AG21:AK22"/>
    <mergeCell ref="Y22:Z22"/>
    <mergeCell ref="P19:V20"/>
    <mergeCell ref="W19:X20"/>
    <mergeCell ref="Y19:Z19"/>
    <mergeCell ref="AG19:AK20"/>
    <mergeCell ref="Y20:Z20"/>
    <mergeCell ref="O19:O20"/>
    <mergeCell ref="C21:C22"/>
    <mergeCell ref="D21:K22"/>
    <mergeCell ref="L21:L22"/>
    <mergeCell ref="M21:M22"/>
    <mergeCell ref="N21:N22"/>
    <mergeCell ref="C19:C20"/>
    <mergeCell ref="D19:K20"/>
    <mergeCell ref="L19:L20"/>
    <mergeCell ref="M19:M20"/>
    <mergeCell ref="N19:N20"/>
    <mergeCell ref="O17:O18"/>
    <mergeCell ref="P17:V18"/>
    <mergeCell ref="W17:X18"/>
    <mergeCell ref="Y17:Z17"/>
    <mergeCell ref="AG17:AK18"/>
    <mergeCell ref="Y18:Z18"/>
    <mergeCell ref="P15:V16"/>
    <mergeCell ref="W15:X16"/>
    <mergeCell ref="Y15:Z15"/>
    <mergeCell ref="AG15:AK16"/>
    <mergeCell ref="Y16:Z16"/>
    <mergeCell ref="O15:O16"/>
    <mergeCell ref="C17:C18"/>
    <mergeCell ref="D17:K18"/>
    <mergeCell ref="L17:L18"/>
    <mergeCell ref="M17:M18"/>
    <mergeCell ref="N17:N18"/>
    <mergeCell ref="C15:C16"/>
    <mergeCell ref="D15:K16"/>
    <mergeCell ref="L15:L16"/>
    <mergeCell ref="M15:M16"/>
    <mergeCell ref="N15:N16"/>
    <mergeCell ref="O13:O14"/>
    <mergeCell ref="P13:V14"/>
    <mergeCell ref="W13:X14"/>
    <mergeCell ref="Y13:Z13"/>
    <mergeCell ref="AG13:AK14"/>
    <mergeCell ref="Y14:Z14"/>
    <mergeCell ref="C12:K12"/>
    <mergeCell ref="L12:O12"/>
    <mergeCell ref="P12:X12"/>
    <mergeCell ref="Y12:AF12"/>
    <mergeCell ref="AG12:AK12"/>
    <mergeCell ref="C13:C14"/>
    <mergeCell ref="D13:K14"/>
    <mergeCell ref="L13:L14"/>
    <mergeCell ref="M13:M14"/>
    <mergeCell ref="N13:N14"/>
    <mergeCell ref="D9:F9"/>
    <mergeCell ref="G9:AK9"/>
    <mergeCell ref="D10:F10"/>
    <mergeCell ref="G10:AK10"/>
    <mergeCell ref="D11:H11"/>
    <mergeCell ref="M11:N11"/>
    <mergeCell ref="P11:AK11"/>
    <mergeCell ref="X7:Y7"/>
    <mergeCell ref="AA7:AC7"/>
    <mergeCell ref="AD7:AE7"/>
    <mergeCell ref="Q8:S8"/>
    <mergeCell ref="T8:Y8"/>
    <mergeCell ref="AA8:AC8"/>
    <mergeCell ref="AD8:AE8"/>
    <mergeCell ref="C7:C8"/>
    <mergeCell ref="D7:F8"/>
    <mergeCell ref="G7:M8"/>
    <mergeCell ref="N7:O8"/>
    <mergeCell ref="Q7:S7"/>
    <mergeCell ref="T7:W7"/>
    <mergeCell ref="AE5:AH6"/>
    <mergeCell ref="AI5:AK6"/>
    <mergeCell ref="D6:F6"/>
    <mergeCell ref="G6:N6"/>
    <mergeCell ref="P6:Q6"/>
    <mergeCell ref="R6:U6"/>
    <mergeCell ref="V6:W6"/>
    <mergeCell ref="X6:AC6"/>
    <mergeCell ref="C3:G4"/>
    <mergeCell ref="O3:AC4"/>
    <mergeCell ref="C5:C6"/>
    <mergeCell ref="D5:F5"/>
    <mergeCell ref="G5:N5"/>
    <mergeCell ref="P5:Q5"/>
    <mergeCell ref="R5:U5"/>
    <mergeCell ref="W5:Z5"/>
    <mergeCell ref="AB5:AC5"/>
  </mergeCells>
  <phoneticPr fontId="31"/>
  <conditionalFormatting sqref="G9:AK9">
    <cfRule type="expression" dxfId="18" priority="19">
      <formula>$G$9=""</formula>
    </cfRule>
  </conditionalFormatting>
  <conditionalFormatting sqref="G10:AK10">
    <cfRule type="expression" dxfId="17" priority="18">
      <formula>$G$10=""</formula>
    </cfRule>
  </conditionalFormatting>
  <conditionalFormatting sqref="AJ54">
    <cfRule type="containsText" dxfId="16" priority="5" stopIfTrue="1" operator="containsText" text="7">
      <formula>NOT(ISERROR(SEARCH("7",AJ54)))</formula>
    </cfRule>
  </conditionalFormatting>
  <conditionalFormatting sqref="AA54:AB54">
    <cfRule type="expression" dxfId="15" priority="14" stopIfTrue="1">
      <formula>$U$74=""</formula>
    </cfRule>
  </conditionalFormatting>
  <conditionalFormatting sqref="AC54">
    <cfRule type="containsText" dxfId="14" priority="13" stopIfTrue="1" operator="containsText" text="(">
      <formula>NOT(ISERROR(SEARCH("(",AC54)))</formula>
    </cfRule>
    <cfRule type="expression" dxfId="13" priority="15" stopIfTrue="1">
      <formula>$X$74=""</formula>
    </cfRule>
  </conditionalFormatting>
  <conditionalFormatting sqref="R54">
    <cfRule type="expression" dxfId="12" priority="16" stopIfTrue="1">
      <formula>#REF!=""</formula>
    </cfRule>
  </conditionalFormatting>
  <conditionalFormatting sqref="R54">
    <cfRule type="expression" dxfId="11" priority="12" stopIfTrue="1">
      <formula>$G$72=""</formula>
    </cfRule>
  </conditionalFormatting>
  <conditionalFormatting sqref="AE54">
    <cfRule type="containsText" dxfId="10" priority="11" stopIfTrue="1" operator="containsText" text="2">
      <formula>NOT(ISERROR(SEARCH("2",AE54)))</formula>
    </cfRule>
  </conditionalFormatting>
  <conditionalFormatting sqref="AD54">
    <cfRule type="containsText" dxfId="9" priority="10" stopIfTrue="1" operator="containsText" text="1">
      <formula>NOT(ISERROR(SEARCH("1",AD54)))</formula>
    </cfRule>
  </conditionalFormatting>
  <conditionalFormatting sqref="AF54">
    <cfRule type="containsText" dxfId="8" priority="9" stopIfTrue="1" operator="containsText" text="3">
      <formula>NOT(ISERROR(SEARCH("3",AF54)))</formula>
    </cfRule>
  </conditionalFormatting>
  <conditionalFormatting sqref="AG54">
    <cfRule type="containsText" dxfId="7" priority="8" stopIfTrue="1" operator="containsText" text="4">
      <formula>NOT(ISERROR(SEARCH("4",AG54)))</formula>
    </cfRule>
  </conditionalFormatting>
  <conditionalFormatting sqref="AH54">
    <cfRule type="containsText" dxfId="6" priority="7" stopIfTrue="1" operator="containsText" text="5">
      <formula>NOT(ISERROR(SEARCH("5",AH54)))</formula>
    </cfRule>
  </conditionalFormatting>
  <conditionalFormatting sqref="AI54">
    <cfRule type="containsText" dxfId="5" priority="6" stopIfTrue="1" operator="containsText" text="6">
      <formula>NOT(ISERROR(SEARCH("6",AI54)))</formula>
    </cfRule>
  </conditionalFormatting>
  <conditionalFormatting sqref="AK54">
    <cfRule type="expression" dxfId="4" priority="17" stopIfTrue="1">
      <formula>#REF!="("</formula>
    </cfRule>
  </conditionalFormatting>
  <conditionalFormatting sqref="J11">
    <cfRule type="expression" dxfId="3" priority="4">
      <formula>$J$11=""</formula>
    </cfRule>
  </conditionalFormatting>
  <conditionalFormatting sqref="L11">
    <cfRule type="expression" dxfId="2" priority="3">
      <formula>$L$11=""</formula>
    </cfRule>
  </conditionalFormatting>
  <conditionalFormatting sqref="AI53">
    <cfRule type="expression" dxfId="1" priority="20">
      <formula>$AI$53="エラー"</formula>
    </cfRule>
  </conditionalFormatting>
  <conditionalFormatting sqref="G6">
    <cfRule type="expression" dxfId="0" priority="1">
      <formula>$G$6=""</formula>
    </cfRule>
  </conditionalFormatting>
  <dataValidations count="1">
    <dataValidation type="whole" errorStyle="information" operator="notBetween" allowBlank="1" showInputMessage="1" showErrorMessage="1" errorTitle="確認" error="総務省が公表している「全国地方公共団体コード」と一致しているか確認してください。" sqref="G6:N6">
      <formula1>10000</formula1>
      <formula2>479999</formula2>
    </dataValidation>
  </dataValidations>
  <hyperlinks>
    <hyperlink ref="X6" r:id="rId1"/>
  </hyperlinks>
  <printOptions horizontalCentered="1"/>
  <pageMargins left="0.59055118110236227" right="0.59055118110236227" top="0.39370078740157483" bottom="0.39370078740157483" header="0.59055118110236227" footer="0.39370078740157483"/>
  <pageSetup paperSize="9" orientation="portrait" r:id="rId2"/>
  <headerFooter>
    <oddHeader xml:space="preserve">&amp;L&amp;"ＭＳ 明朝,標準"&amp;9
</oddHeader>
    <oddFooter>&amp;R&amp;G</oddFooter>
  </headerFooter>
  <drawing r:id="rId3"/>
  <legacy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activeCell="O24" sqref="O24"/>
    </sheetView>
  </sheetViews>
  <sheetFormatPr defaultRowHeight="13.5" x14ac:dyDescent="0.15"/>
  <cols>
    <col min="1" max="1" width="24.75" bestFit="1" customWidth="1"/>
    <col min="2" max="2" width="1.625" customWidth="1"/>
    <col min="3" max="3" width="11.875" customWidth="1"/>
    <col min="4" max="4" width="10.875" bestFit="1" customWidth="1"/>
    <col min="12" max="12" width="6.75" customWidth="1"/>
    <col min="13" max="13" width="13.5" bestFit="1" customWidth="1"/>
    <col min="14" max="15" width="7.5" customWidth="1"/>
  </cols>
  <sheetData>
    <row r="1" spans="1:14" ht="17.25" x14ac:dyDescent="0.15">
      <c r="A1" s="78" t="s">
        <v>137</v>
      </c>
      <c r="B1" s="77"/>
    </row>
    <row r="2" spans="1:14" ht="17.25" x14ac:dyDescent="0.15">
      <c r="A2" s="78"/>
      <c r="B2" s="77"/>
    </row>
    <row r="3" spans="1:14" ht="14.25" thickBot="1" x14ac:dyDescent="0.2">
      <c r="A3" s="79"/>
      <c r="B3" s="77"/>
    </row>
    <row r="4" spans="1:14" ht="14.25" thickBot="1" x14ac:dyDescent="0.2">
      <c r="A4" s="79" t="s">
        <v>139</v>
      </c>
      <c r="B4" s="77"/>
      <c r="C4" s="4" t="s">
        <v>1</v>
      </c>
      <c r="D4" s="120">
        <f>VALUE('様式第１１－２号'!M14&amp;'様式第１１－２号'!N14&amp;'様式第１１－２号'!O14&amp;'様式第１１－２号'!P14&amp;'様式第１１－２号'!Q14&amp;'様式第１１－２号'!R14&amp;'様式第１１－２号'!S14&amp;'様式第１１－２号'!T14&amp;'様式第１１－２号'!U14)</f>
        <v>0</v>
      </c>
      <c r="E4" s="73" t="s">
        <v>136</v>
      </c>
    </row>
    <row r="5" spans="1:14" ht="14.25" thickBot="1" x14ac:dyDescent="0.2">
      <c r="A5" s="79" t="s">
        <v>138</v>
      </c>
      <c r="B5" s="77"/>
      <c r="C5" s="7"/>
      <c r="D5" s="74"/>
      <c r="E5" s="7"/>
      <c r="F5" s="7"/>
      <c r="G5" s="7"/>
      <c r="H5" s="7"/>
      <c r="I5" s="7"/>
    </row>
    <row r="6" spans="1:14" ht="14.25" thickBot="1" x14ac:dyDescent="0.2">
      <c r="A6" s="79"/>
      <c r="B6" s="77"/>
      <c r="C6" s="4" t="s">
        <v>134</v>
      </c>
      <c r="D6" s="75" t="str">
        <f>'様式第１１－２号'!O20&amp;TEXT('様式第１１－２号'!S20,"00")&amp;TEXT('様式第１１－２号'!W20,"00")</f>
        <v>0000</v>
      </c>
    </row>
    <row r="7" spans="1:14" ht="14.25" thickBot="1" x14ac:dyDescent="0.2">
      <c r="A7" s="79"/>
      <c r="B7" s="77"/>
      <c r="C7" s="7"/>
      <c r="D7" s="74"/>
      <c r="E7" s="7"/>
      <c r="F7" s="7"/>
    </row>
    <row r="8" spans="1:14" ht="14.25" thickBot="1" x14ac:dyDescent="0.2">
      <c r="A8" s="79"/>
      <c r="B8" s="77"/>
      <c r="C8" s="4" t="s">
        <v>135</v>
      </c>
      <c r="D8" s="76" t="str">
        <f>TEXT('様式第１１－２号'!O20,"00")&amp;TEXT('様式第１１－２号'!S20,"00")</f>
        <v>0000</v>
      </c>
    </row>
    <row r="9" spans="1:14" x14ac:dyDescent="0.15">
      <c r="A9" s="79"/>
      <c r="B9" s="77"/>
      <c r="C9" s="4"/>
      <c r="D9" s="4"/>
      <c r="E9" s="4"/>
      <c r="F9" s="71"/>
      <c r="G9" s="72"/>
      <c r="H9" s="72"/>
      <c r="I9" s="72"/>
    </row>
    <row r="10" spans="1:14" x14ac:dyDescent="0.15">
      <c r="A10" s="79"/>
      <c r="B10" s="77"/>
      <c r="C10" s="4"/>
      <c r="D10" s="4"/>
      <c r="E10" s="4"/>
      <c r="F10" s="71"/>
      <c r="G10" s="72"/>
      <c r="H10" s="72"/>
      <c r="I10" s="72"/>
    </row>
    <row r="11" spans="1:14" x14ac:dyDescent="0.15">
      <c r="A11" s="79" t="s">
        <v>164</v>
      </c>
      <c r="B11" s="77"/>
      <c r="C11" s="121" t="s">
        <v>162</v>
      </c>
      <c r="D11" s="122" t="e">
        <f>("Ｈ"&amp;'様式第１１－２号'!AA16&amp;"."&amp;'様式第１１－２号'!AD16&amp;"."&amp;'様式第１１－２号'!AG16)*1</f>
        <v>#VALUE!</v>
      </c>
      <c r="E11" s="4"/>
      <c r="F11" s="71"/>
      <c r="G11" s="72"/>
      <c r="H11" s="72"/>
      <c r="I11" s="72"/>
    </row>
    <row r="12" spans="1:14" x14ac:dyDescent="0.15">
      <c r="A12" s="79" t="s">
        <v>163</v>
      </c>
      <c r="B12" s="77"/>
      <c r="C12" s="121" t="s">
        <v>161</v>
      </c>
      <c r="D12" s="122" t="e">
        <f>("Ｈ"&amp;'様式第１１－２号'!AA17&amp;"."&amp;'様式第１１－２号'!AD17&amp;"."&amp;'様式第１１－２号'!AG17)*1</f>
        <v>#VALUE!</v>
      </c>
      <c r="E12" s="4"/>
      <c r="F12" s="71"/>
      <c r="G12" s="72"/>
      <c r="H12" s="72"/>
      <c r="I12" s="72"/>
    </row>
    <row r="13" spans="1:14" x14ac:dyDescent="0.15">
      <c r="A13" s="79"/>
      <c r="B13" s="77"/>
      <c r="C13" s="4"/>
      <c r="D13" s="4"/>
      <c r="E13" s="4"/>
      <c r="F13" s="71"/>
      <c r="G13" s="72"/>
      <c r="H13" s="72"/>
      <c r="I13" s="72"/>
    </row>
    <row r="14" spans="1:14" x14ac:dyDescent="0.15">
      <c r="A14" s="79"/>
      <c r="B14" s="77"/>
      <c r="C14" s="4"/>
      <c r="D14" s="4"/>
      <c r="E14" s="4"/>
      <c r="F14" s="71"/>
      <c r="G14" s="72"/>
      <c r="H14" s="72"/>
      <c r="I14" s="72"/>
    </row>
    <row r="15" spans="1:14" x14ac:dyDescent="0.15">
      <c r="B15" s="77"/>
      <c r="C15" s="4"/>
      <c r="D15" s="4"/>
      <c r="E15" s="4"/>
      <c r="F15" s="71"/>
      <c r="G15" s="72"/>
      <c r="H15" s="72"/>
      <c r="I15" s="72"/>
    </row>
    <row r="16" spans="1:14" x14ac:dyDescent="0.15">
      <c r="A16" s="79" t="s">
        <v>139</v>
      </c>
      <c r="B16" s="77"/>
      <c r="C16" s="4" t="s">
        <v>131</v>
      </c>
      <c r="D16" s="7"/>
      <c r="E16" s="7"/>
      <c r="F16" s="7"/>
      <c r="G16" s="7"/>
      <c r="H16" s="7"/>
      <c r="I16" s="7"/>
      <c r="J16" s="7"/>
      <c r="K16" s="7"/>
      <c r="L16" s="7"/>
      <c r="M16" s="7"/>
      <c r="N16" s="7"/>
    </row>
    <row r="17" spans="1:14" x14ac:dyDescent="0.15">
      <c r="A17" s="79" t="s">
        <v>140</v>
      </c>
      <c r="B17" s="77"/>
      <c r="C17" s="269" t="s">
        <v>13</v>
      </c>
      <c r="D17" s="269" t="s">
        <v>132</v>
      </c>
      <c r="E17" s="270" t="s">
        <v>15</v>
      </c>
      <c r="F17" s="271"/>
      <c r="G17" s="272"/>
      <c r="H17" s="269"/>
      <c r="I17" s="269"/>
      <c r="J17" s="269"/>
      <c r="K17" s="269"/>
      <c r="L17" s="269"/>
      <c r="M17" s="269" t="s">
        <v>133</v>
      </c>
      <c r="N17" s="4"/>
    </row>
    <row r="18" spans="1:14" x14ac:dyDescent="0.15">
      <c r="A18" s="79"/>
      <c r="B18" s="77"/>
      <c r="C18" s="268">
        <v>28</v>
      </c>
      <c r="D18" s="268">
        <v>9</v>
      </c>
      <c r="E18" s="273">
        <v>1</v>
      </c>
      <c r="F18" s="273">
        <v>8</v>
      </c>
      <c r="G18" s="273">
        <v>15</v>
      </c>
      <c r="H18" s="273">
        <v>21</v>
      </c>
      <c r="I18" s="273">
        <v>29</v>
      </c>
      <c r="J18" s="5" t="str">
        <f>IF('様式第１１－２号'!O20=28,"H28下半期貸付月","H29上半期貸付月")</f>
        <v>H29上半期貸付月</v>
      </c>
      <c r="K18" s="5"/>
      <c r="L18" s="6" t="s">
        <v>224</v>
      </c>
      <c r="M18" s="5" t="s">
        <v>210</v>
      </c>
      <c r="N18" s="4"/>
    </row>
    <row r="19" spans="1:14" x14ac:dyDescent="0.15">
      <c r="A19" s="79"/>
      <c r="B19" s="77"/>
      <c r="C19" s="268"/>
      <c r="D19" s="268">
        <v>10</v>
      </c>
      <c r="E19" s="273">
        <v>6</v>
      </c>
      <c r="F19" s="273">
        <v>13</v>
      </c>
      <c r="G19" s="273">
        <v>20</v>
      </c>
      <c r="H19" s="273">
        <v>27</v>
      </c>
      <c r="I19" s="5"/>
      <c r="J19" s="5"/>
      <c r="K19" s="5"/>
      <c r="L19" s="6" t="s">
        <v>225</v>
      </c>
      <c r="M19" s="5" t="s">
        <v>221</v>
      </c>
      <c r="N19" s="4"/>
    </row>
    <row r="20" spans="1:14" x14ac:dyDescent="0.15">
      <c r="A20" s="79"/>
      <c r="B20" s="77"/>
      <c r="C20" s="268"/>
      <c r="D20" s="268">
        <v>11</v>
      </c>
      <c r="E20" s="273">
        <v>2</v>
      </c>
      <c r="F20" s="273">
        <v>10</v>
      </c>
      <c r="G20" s="273">
        <v>17</v>
      </c>
      <c r="H20" s="273">
        <v>24</v>
      </c>
      <c r="I20" s="5"/>
      <c r="J20" s="5"/>
      <c r="K20" s="5"/>
      <c r="L20" s="6" t="s">
        <v>226</v>
      </c>
      <c r="M20" s="5" t="s">
        <v>222</v>
      </c>
      <c r="N20" s="4"/>
    </row>
    <row r="21" spans="1:14" x14ac:dyDescent="0.15">
      <c r="A21" s="79"/>
      <c r="B21" s="77"/>
      <c r="C21" s="268"/>
      <c r="D21" s="268">
        <v>12</v>
      </c>
      <c r="E21" s="273">
        <v>1</v>
      </c>
      <c r="F21" s="273">
        <v>8</v>
      </c>
      <c r="G21" s="273">
        <v>15</v>
      </c>
      <c r="H21" s="273">
        <v>22</v>
      </c>
      <c r="I21" s="5"/>
      <c r="J21" s="5"/>
      <c r="K21" s="5"/>
      <c r="L21" s="6" t="s">
        <v>227</v>
      </c>
      <c r="M21" s="5" t="s">
        <v>223</v>
      </c>
      <c r="N21" s="4"/>
    </row>
    <row r="22" spans="1:14" x14ac:dyDescent="0.15">
      <c r="A22" s="79"/>
      <c r="B22" s="77"/>
      <c r="C22" s="268">
        <v>29</v>
      </c>
      <c r="D22" s="268">
        <v>1</v>
      </c>
      <c r="E22" s="273">
        <v>5</v>
      </c>
      <c r="F22" s="273">
        <v>12</v>
      </c>
      <c r="G22" s="273">
        <v>19</v>
      </c>
      <c r="H22" s="273">
        <v>26</v>
      </c>
      <c r="I22" s="5"/>
      <c r="J22" s="5"/>
      <c r="K22" s="5"/>
      <c r="L22" s="6" t="s">
        <v>228</v>
      </c>
      <c r="M22" s="5" t="s">
        <v>213</v>
      </c>
      <c r="N22" s="4"/>
    </row>
    <row r="23" spans="1:14" x14ac:dyDescent="0.15">
      <c r="B23" s="77"/>
      <c r="C23" s="268"/>
      <c r="D23" s="268">
        <v>2</v>
      </c>
      <c r="E23" s="273">
        <v>2</v>
      </c>
      <c r="F23" s="273">
        <v>9</v>
      </c>
      <c r="G23" s="273">
        <v>16</v>
      </c>
      <c r="H23" s="273">
        <v>23</v>
      </c>
      <c r="I23" s="5"/>
      <c r="J23" s="5"/>
      <c r="K23" s="5"/>
      <c r="L23" s="6" t="s">
        <v>229</v>
      </c>
      <c r="M23" s="5" t="s">
        <v>214</v>
      </c>
      <c r="N23" s="4"/>
    </row>
    <row r="24" spans="1:14" x14ac:dyDescent="0.15">
      <c r="B24" s="77"/>
      <c r="C24" s="268"/>
      <c r="D24" s="268">
        <v>4</v>
      </c>
      <c r="E24" s="273">
        <v>6</v>
      </c>
      <c r="F24" s="273">
        <v>13</v>
      </c>
      <c r="G24" s="273">
        <v>20</v>
      </c>
      <c r="H24" s="273">
        <v>27</v>
      </c>
      <c r="I24" s="5"/>
      <c r="J24" s="5"/>
      <c r="K24" s="5"/>
      <c r="L24" s="6" t="s">
        <v>230</v>
      </c>
      <c r="M24" s="5" t="s">
        <v>215</v>
      </c>
      <c r="N24" s="4"/>
    </row>
    <row r="25" spans="1:14" x14ac:dyDescent="0.15">
      <c r="B25" s="77"/>
      <c r="C25" s="268"/>
      <c r="D25" s="268">
        <v>5</v>
      </c>
      <c r="E25" s="273">
        <v>11</v>
      </c>
      <c r="F25" s="273">
        <v>18</v>
      </c>
      <c r="G25" s="273">
        <v>25</v>
      </c>
      <c r="H25" s="273"/>
      <c r="I25" s="5"/>
      <c r="J25" s="5"/>
      <c r="K25" s="5"/>
      <c r="L25" s="6" t="s">
        <v>231</v>
      </c>
      <c r="M25" s="5" t="s">
        <v>216</v>
      </c>
      <c r="N25" s="4"/>
    </row>
    <row r="26" spans="1:14" x14ac:dyDescent="0.15">
      <c r="B26" s="77"/>
      <c r="C26" s="268"/>
      <c r="D26" s="268">
        <v>6</v>
      </c>
      <c r="E26" s="273">
        <v>1</v>
      </c>
      <c r="F26" s="273">
        <v>8</v>
      </c>
      <c r="G26" s="273">
        <v>15</v>
      </c>
      <c r="H26" s="273">
        <v>22</v>
      </c>
      <c r="I26" s="273">
        <v>29</v>
      </c>
      <c r="J26" s="5"/>
      <c r="K26" s="5"/>
      <c r="L26" s="6" t="s">
        <v>232</v>
      </c>
      <c r="M26" s="5" t="s">
        <v>217</v>
      </c>
      <c r="N26" s="4"/>
    </row>
    <row r="27" spans="1:14" x14ac:dyDescent="0.15">
      <c r="B27" s="77"/>
      <c r="C27" s="268"/>
      <c r="D27" s="268">
        <v>7</v>
      </c>
      <c r="E27" s="273">
        <v>6</v>
      </c>
      <c r="F27" s="273">
        <v>13</v>
      </c>
      <c r="G27" s="273">
        <v>20</v>
      </c>
      <c r="H27" s="273">
        <v>27</v>
      </c>
      <c r="I27" s="5"/>
      <c r="J27" s="5"/>
      <c r="K27" s="5"/>
      <c r="L27" s="6" t="s">
        <v>233</v>
      </c>
      <c r="M27" s="5" t="s">
        <v>218</v>
      </c>
      <c r="N27" s="4"/>
    </row>
    <row r="28" spans="1:14" x14ac:dyDescent="0.15">
      <c r="B28" s="77"/>
      <c r="C28" s="268"/>
      <c r="D28" s="268">
        <v>8</v>
      </c>
      <c r="E28" s="273">
        <v>3</v>
      </c>
      <c r="F28" s="273">
        <v>10</v>
      </c>
      <c r="G28" s="273">
        <v>17</v>
      </c>
      <c r="H28" s="273">
        <v>24</v>
      </c>
      <c r="I28" s="273">
        <v>30</v>
      </c>
      <c r="J28" s="5"/>
      <c r="K28" s="5"/>
      <c r="L28" s="6" t="s">
        <v>234</v>
      </c>
      <c r="M28" s="5" t="s">
        <v>219</v>
      </c>
      <c r="N28" s="4"/>
    </row>
    <row r="29" spans="1:14" x14ac:dyDescent="0.15">
      <c r="B29" s="77"/>
      <c r="C29" s="268"/>
      <c r="D29" s="268">
        <v>9</v>
      </c>
      <c r="E29" s="273">
        <v>7</v>
      </c>
      <c r="F29" s="273">
        <v>14</v>
      </c>
      <c r="G29" s="273">
        <v>21</v>
      </c>
      <c r="H29" s="273">
        <v>28</v>
      </c>
      <c r="I29" s="5"/>
      <c r="J29" s="5"/>
      <c r="K29" s="5"/>
      <c r="L29" s="6" t="s">
        <v>235</v>
      </c>
      <c r="M29" s="5" t="s">
        <v>220</v>
      </c>
      <c r="N29" s="4" t="e">
        <f>VLOOKUP(D8,L18:M29,2,FALSE)</f>
        <v>#N/A</v>
      </c>
    </row>
    <row r="30" spans="1:14" x14ac:dyDescent="0.15">
      <c r="B30" s="77"/>
    </row>
    <row r="31" spans="1:14" x14ac:dyDescent="0.15">
      <c r="B31" s="77"/>
    </row>
    <row r="32" spans="1:14" x14ac:dyDescent="0.15">
      <c r="A32" t="s">
        <v>164</v>
      </c>
      <c r="B32" s="77"/>
      <c r="C32" s="121" t="s">
        <v>162</v>
      </c>
      <c r="D32" s="122" t="e">
        <f>("Ｈ"&amp;'様式第１１－２号'!O20&amp;"."&amp;'様式第１１－２号'!S20&amp;"."&amp;'様式第１１－２号'!W20)*1</f>
        <v>#VALUE!</v>
      </c>
      <c r="F32" s="123"/>
      <c r="G32" s="123"/>
    </row>
    <row r="33" spans="1:7" x14ac:dyDescent="0.15">
      <c r="A33" s="124" t="s">
        <v>165</v>
      </c>
      <c r="B33" s="77"/>
      <c r="C33" s="121" t="s">
        <v>161</v>
      </c>
      <c r="D33" s="122" t="e">
        <f>("Ｈ"&amp;'様式第１１－２号'!O21&amp;"."&amp;'様式第１１－２号'!S21&amp;"."&amp;'様式第１１－２号'!W21)*1</f>
        <v>#VALUE!</v>
      </c>
    </row>
    <row r="34" spans="1:7" x14ac:dyDescent="0.15">
      <c r="B34" s="77"/>
    </row>
    <row r="35" spans="1:7" x14ac:dyDescent="0.15">
      <c r="B35" s="77"/>
    </row>
    <row r="36" spans="1:7" x14ac:dyDescent="0.15">
      <c r="A36" t="s">
        <v>139</v>
      </c>
      <c r="B36" s="77"/>
      <c r="C36" s="4" t="s">
        <v>129</v>
      </c>
      <c r="D36" s="7"/>
      <c r="E36" s="7"/>
      <c r="F36" s="7"/>
      <c r="G36" s="7"/>
    </row>
    <row r="37" spans="1:7" x14ac:dyDescent="0.15">
      <c r="A37" t="s">
        <v>129</v>
      </c>
      <c r="B37" s="77"/>
      <c r="C37" s="5" t="s">
        <v>19</v>
      </c>
      <c r="D37" s="5" t="str">
        <f>CONCATENATE('様式第１１－２号'!Y27,'様式第１１－２号'!Z27,'様式第１１－２号'!AA27,'様式第１１－２号'!AB27,'様式第１１－２号'!AC27,'様式第１１－２号'!AD27,'様式第１１－２号'!AE27)</f>
        <v/>
      </c>
      <c r="E37" s="5" t="e">
        <f>VALUE(D37)</f>
        <v>#VALUE!</v>
      </c>
      <c r="F37" s="5" t="e">
        <f>LEN(G37)</f>
        <v>#VALUE!</v>
      </c>
      <c r="G37" s="5" t="e">
        <f>TRIM(E37)</f>
        <v>#VALUE!</v>
      </c>
    </row>
    <row r="38" spans="1:7" x14ac:dyDescent="0.15">
      <c r="B38" s="77"/>
      <c r="C38" s="5" t="s">
        <v>130</v>
      </c>
      <c r="D38" s="5" t="str">
        <f>CONCATENATE('様式第１１－２号'!AE27,'様式第１１－２号'!AD27,'様式第１１－２号'!AC27,'様式第１１－２号'!AB27,'様式第１１－２号'!AA27,'様式第１１－２号'!Z27,'様式第１１－２号'!Y27)</f>
        <v/>
      </c>
      <c r="E38" s="5" t="e">
        <f>VALUE(D38)</f>
        <v>#VALUE!</v>
      </c>
      <c r="F38" s="5" t="e">
        <f>LEN(G38)</f>
        <v>#VALUE!</v>
      </c>
      <c r="G38" s="5" t="e">
        <f>TRIM(E38)</f>
        <v>#VALUE!</v>
      </c>
    </row>
    <row r="39" spans="1:7" x14ac:dyDescent="0.15">
      <c r="B39" s="77"/>
      <c r="C39" s="5"/>
      <c r="D39" s="5"/>
      <c r="E39" s="5"/>
      <c r="F39" s="5"/>
      <c r="G39" s="5"/>
    </row>
    <row r="40" spans="1:7" x14ac:dyDescent="0.15">
      <c r="B40" s="77"/>
      <c r="C40" s="5"/>
      <c r="D40" s="5"/>
      <c r="E40" s="5"/>
      <c r="F40" s="5" t="e">
        <f>IF(F37&lt;&gt;F38,2,IF(F38=7,2,1))</f>
        <v>#VALUE!</v>
      </c>
      <c r="G40" s="5"/>
    </row>
    <row r="41" spans="1:7" x14ac:dyDescent="0.15">
      <c r="B41" s="77"/>
    </row>
    <row r="42" spans="1:7" x14ac:dyDescent="0.15">
      <c r="B42" s="77"/>
    </row>
    <row r="43" spans="1:7" x14ac:dyDescent="0.15">
      <c r="B43" s="77"/>
    </row>
  </sheetData>
  <sheetProtection algorithmName="SHA-512" hashValue="ek7QiT9aQxy2+SlnYtQXUYQQL2gMGM0Yd2QkTkZGWq+i97WpenG4IJiDAt+9YSrxvY8bxV8NuXEmNw6ip7ESsw==" saltValue="vZyAB4gy78pnh5cnro4tQA==" spinCount="100000" sheet="1" objects="1" scenarios="1"/>
  <phoneticPr fontId="3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様式第１１－２号</vt:lpstr>
      <vt:lpstr>様式第１２－２号（法“適用”企業用）</vt:lpstr>
      <vt:lpstr>様式第１２－２号（法“非適用”企業用）</vt:lpstr>
      <vt:lpstr>様式第１１－２号 （記入例）</vt:lpstr>
      <vt:lpstr>様式第１２－２号（法“適用”企業用） （記入例）</vt:lpstr>
      <vt:lpstr>様式第１２－２号（法“非適用”企業用）（記入例）</vt:lpstr>
      <vt:lpstr>貸付日他</vt:lpstr>
      <vt:lpstr>H28.10貸付日</vt:lpstr>
      <vt:lpstr>H28.11貸付日</vt:lpstr>
      <vt:lpstr>H28.12貸付日</vt:lpstr>
      <vt:lpstr>H28.9貸付日</vt:lpstr>
      <vt:lpstr>H28下半期貸付月</vt:lpstr>
      <vt:lpstr>H29.1貸付日</vt:lpstr>
      <vt:lpstr>H29.2貸付日</vt:lpstr>
      <vt:lpstr>H29.4貸付日</vt:lpstr>
      <vt:lpstr>H29.5貸付日</vt:lpstr>
      <vt:lpstr>H29.6貸付日</vt:lpstr>
      <vt:lpstr>H29.7貸付日</vt:lpstr>
      <vt:lpstr>H29.8貸付日</vt:lpstr>
      <vt:lpstr>H29.9貸付日</vt:lpstr>
      <vt:lpstr>H29上半期貸付月</vt:lpstr>
      <vt:lpstr>'様式第１１－２号'!Print_Area</vt:lpstr>
      <vt:lpstr>'様式第１１－２号 （記入例）'!Print_Area</vt:lpstr>
      <vt:lpstr>'様式第１２－２号（法“適用”企業用）'!Print_Area</vt:lpstr>
      <vt:lpstr>'様式第１２－２号（法“適用”企業用） （記入例）'!Print_Area</vt:lpstr>
      <vt:lpstr>'様式第１２－２号（法“非適用”企業用）'!Print_Area</vt:lpstr>
      <vt:lpstr>'様式第１２－２号（法“非適用”企業用）（記入例）'!Print_Area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裕士</dc:creator>
  <cp:lastModifiedBy>地方公共団体金融機構</cp:lastModifiedBy>
  <cp:lastPrinted>2016-09-01T01:21:51Z</cp:lastPrinted>
  <dcterms:created xsi:type="dcterms:W3CDTF">2013-01-09T06:40:03Z</dcterms:created>
  <dcterms:modified xsi:type="dcterms:W3CDTF">2016-09-01T01:38:55Z</dcterms:modified>
</cp:coreProperties>
</file>